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'주보출석표'!$A$1:$AP$30</definedName>
  </definedNames>
  <calcPr fullCalcOnLoad="1"/>
</workbook>
</file>

<file path=xl/sharedStrings.xml><?xml version="1.0" encoding="utf-8"?>
<sst xmlns="http://schemas.openxmlformats.org/spreadsheetml/2006/main" count="692" uniqueCount="207">
  <si>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</si>
  <si>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</si>
  <si>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</si>
  <si>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</si>
  <si>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</si>
  <si>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</si>
  <si>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</si>
  <si>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</si>
  <si>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</si>
  <si>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</si>
  <si>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</si>
  <si>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</si>
  <si>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</si>
  <si>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</si>
  <si>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</si>
  <si>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</si>
  <si>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</si>
  <si>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</si>
  <si>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</si>
  <si>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</si>
  <si>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</si>
  <si>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</si>
  <si>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</si>
  <si>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</si>
  <si>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</si>
  <si>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</si>
  <si>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</si>
  <si>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</si>
  <si>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</si>
  <si>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</si>
  <si>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</si>
  <si>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</si>
  <si>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</si>
  <si>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</si>
  <si>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</si>
  <si>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</si>
  <si>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</si>
  <si>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</si>
  <si>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</si>
  <si>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</si>
  <si>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</si>
  <si>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</si>
  <si>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</si>
  <si>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</si>
  <si>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</si>
  <si>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</si>
  <si>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</si>
  <si>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</si>
  <si>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</si>
  <si>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</si>
  <si>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</si>
  <si>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</si>
  <si>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</si>
  <si>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</si>
  <si>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</si>
  <si>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</si>
  <si>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</si>
  <si>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</si>
  <si>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</si>
  <si>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전석현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</si>
  <si>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</si>
  <si>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</si>
  <si>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</si>
  <si>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</si>
  <si>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</si>
  <si>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</si>
  <si>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</si>
  <si>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</si>
  <si>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</si>
  <si>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</si>
  <si>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</si>
  <si>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</si>
  <si>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</si>
  <si>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</si>
  <si>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</si>
  <si>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</si>
  <si>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</si>
  <si>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</si>
  <si>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</si>
  <si>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</si>
  <si>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</si>
  <si>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</si>
  <si>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</si>
  <si>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</si>
  <si>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</si>
  <si>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</si>
  <si>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</si>
  <si>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</si>
  <si>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</si>
  <si>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</si>
  <si>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</si>
  <si>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</si>
  <si>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</si>
  <si>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</si>
  <si>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</si>
  <si>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</si>
  <si>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</si>
  <si>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</si>
  <si>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</si>
  <si>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</si>
  <si>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</si>
  <si>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</si>
  <si>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</si>
  <si>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</si>
  <si>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</si>
  <si>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</si>
  <si>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</si>
  <si>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</si>
  <si>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</si>
  <si>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</si>
  <si>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</si>
  <si>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</si>
  <si>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</si>
  <si>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</si>
  <si>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</si>
  <si>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</si>
  <si>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</si>
  <si>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</si>
  <si>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</si>
  <si>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</si>
  <si>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</si>
  <si>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</si>
  <si>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</si>
  <si>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</si>
  <si>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</si>
  <si>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</si>
  <si>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</si>
  <si>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</si>
  <si>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</si>
  <si>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</si>
  <si>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</si>
  <si>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</si>
  <si>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</si>
  <si>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</si>
  <si>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</si>
  <si>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</si>
  <si>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</si>
  <si>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</si>
  <si>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</si>
  <si>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</si>
  <si>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</si>
  <si>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</si>
  <si>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</si>
  <si>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</si>
  <si>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</si>
  <si>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</si>
  <si>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</si>
  <si>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</si>
  <si>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</si>
  <si>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</si>
  <si>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</si>
  <si>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</si>
  <si>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</si>
  <si>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</si>
  <si>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</si>
  <si>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</si>
  <si>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</si>
  <si>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</si>
  <si>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</si>
  <si>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</si>
  <si>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</si>
  <si>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이동현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</si>
  <si>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</si>
  <si>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</si>
  <si>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</si>
  <si>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</si>
  <si>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</si>
  <si>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</si>
  <si>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</si>
  <si>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</si>
  <si>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</si>
  <si>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성기환</t>
  </si>
  <si>
    <t>1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</si>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</sst>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1" fontId="10" fillId="33" borderId="16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0" fillId="33" borderId="19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18" fillId="0" borderId="25" xfId="62" applyFont="1" applyBorder="1" applyAlignment="1">
      <alignment horizontal="center" vertical="center" shrinkToFit="1"/>
      <protection/>
    </xf>
    <xf numFmtId="0" fontId="19" fillId="0" borderId="25" xfId="62" applyFont="1" applyBorder="1" applyAlignment="1">
      <alignment horizontal="center" vertical="center" shrinkToFit="1"/>
      <protection/>
    </xf>
    <xf numFmtId="0" fontId="21" fillId="0" borderId="26" xfId="0" applyFont="1" applyBorder="1" applyAlignment="1">
      <alignment horizontal="center" vertical="center" shrinkToFit="1"/>
    </xf>
    <xf numFmtId="0" fontId="18" fillId="0" borderId="27" xfId="62" applyFont="1" applyBorder="1" applyAlignment="1">
      <alignment horizontal="center" vertical="center" shrinkToFit="1"/>
      <protection/>
    </xf>
    <xf numFmtId="0" fontId="9" fillId="0" borderId="26" xfId="0" applyFont="1" applyFill="1" applyBorder="1" applyAlignment="1">
      <alignment horizontal="center" vertical="center"/>
    </xf>
    <xf numFmtId="0" fontId="9" fillId="0" borderId="18" xfId="62" applyFont="1" applyBorder="1" applyAlignment="1">
      <alignment horizontal="center" vertical="center" shrinkToFit="1"/>
      <protection/>
    </xf>
    <xf numFmtId="0" fontId="23" fillId="0" borderId="10" xfId="62" applyFont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6" fillId="0" borderId="28" xfId="62" applyFont="1" applyBorder="1" applyAlignment="1">
      <alignment horizontal="center" vertical="center" shrinkToFit="1"/>
      <protection/>
    </xf>
    <xf numFmtId="0" fontId="26" fillId="0" borderId="29" xfId="62" applyFont="1" applyBorder="1" applyAlignment="1">
      <alignment horizontal="center" vertical="center" shrinkToFit="1"/>
      <protection/>
    </xf>
    <xf numFmtId="0" fontId="8" fillId="0" borderId="10" xfId="62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0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1" xfId="0" applyNumberFormat="1" applyFont="1" applyFill="1" applyBorder="1" applyAlignment="1" applyProtection="1">
      <alignment horizontal="center" vertical="center"/>
      <protection/>
    </xf>
    <xf numFmtId="177" fontId="6" fillId="0" borderId="3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1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32" xfId="0" applyNumberFormat="1" applyFont="1" applyFill="1" applyBorder="1" applyAlignment="1" applyProtection="1">
      <alignment horizontal="center" vertical="center"/>
      <protection/>
    </xf>
    <xf numFmtId="179" fontId="10" fillId="33" borderId="10" xfId="0" applyNumberFormat="1" applyFont="1" applyFill="1" applyBorder="1" applyAlignment="1" applyProtection="1">
      <alignment horizontal="center" vertical="center" shrinkToFit="1"/>
      <protection/>
    </xf>
    <xf numFmtId="179" fontId="10" fillId="33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10" fillId="0" borderId="34" xfId="0" applyFont="1" applyFill="1" applyBorder="1" applyAlignment="1" applyProtection="1">
      <alignment horizontal="center" vertical="center" shrinkToFit="1"/>
      <protection/>
    </xf>
    <xf numFmtId="1" fontId="10" fillId="0" borderId="35" xfId="0" applyNumberFormat="1" applyFont="1" applyFill="1" applyBorder="1" applyAlignment="1" applyProtection="1">
      <alignment horizontal="center" vertical="center" shrinkToFit="1"/>
      <protection/>
    </xf>
    <xf numFmtId="0" fontId="12" fillId="0" borderId="36" xfId="0" applyFont="1" applyBorder="1" applyAlignment="1">
      <alignment vertical="center"/>
    </xf>
    <xf numFmtId="0" fontId="10" fillId="33" borderId="35" xfId="0" applyFont="1" applyFill="1" applyBorder="1" applyAlignment="1" applyProtection="1">
      <alignment horizontal="center" vertical="center" shrinkToFit="1"/>
      <protection/>
    </xf>
    <xf numFmtId="0" fontId="10" fillId="33" borderId="37" xfId="0" applyFont="1" applyFill="1" applyBorder="1" applyAlignment="1" applyProtection="1">
      <alignment horizontal="center" vertical="center" shrinkToFit="1"/>
      <protection/>
    </xf>
    <xf numFmtId="0" fontId="10" fillId="33" borderId="38" xfId="0" applyFont="1" applyFill="1" applyBorder="1" applyAlignment="1" applyProtection="1">
      <alignment horizontal="center" vertical="center" shrinkToFit="1"/>
      <protection/>
    </xf>
    <xf numFmtId="179" fontId="10" fillId="33" borderId="22" xfId="0" applyNumberFormat="1" applyFont="1" applyFill="1" applyBorder="1" applyAlignment="1" applyProtection="1">
      <alignment horizontal="center" vertical="center" shrinkToFit="1"/>
      <protection/>
    </xf>
    <xf numFmtId="179" fontId="10" fillId="33" borderId="28" xfId="0" applyNumberFormat="1" applyFont="1" applyFill="1" applyBorder="1" applyAlignment="1" applyProtection="1">
      <alignment horizontal="center" vertical="center" shrinkToFit="1"/>
      <protection/>
    </xf>
    <xf numFmtId="179" fontId="10" fillId="33" borderId="39" xfId="0" applyNumberFormat="1" applyFont="1" applyFill="1" applyBorder="1" applyAlignment="1" applyProtection="1">
      <alignment horizontal="center" vertical="center" shrinkToFit="1"/>
      <protection/>
    </xf>
    <xf numFmtId="0" fontId="10" fillId="0" borderId="35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9" fontId="10" fillId="0" borderId="35" xfId="43" applyNumberFormat="1" applyFont="1" applyFill="1" applyBorder="1" applyAlignment="1" applyProtection="1">
      <alignment horizontal="center" vertical="center" shrinkToFit="1"/>
      <protection/>
    </xf>
    <xf numFmtId="9" fontId="10" fillId="0" borderId="37" xfId="43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8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40" xfId="43" applyNumberFormat="1" applyFont="1" applyFill="1" applyBorder="1" applyAlignment="1" applyProtection="1">
      <alignment horizontal="center" vertical="center" shrinkToFit="1"/>
      <protection/>
    </xf>
    <xf numFmtId="9" fontId="10" fillId="0" borderId="41" xfId="43" applyNumberFormat="1" applyFont="1" applyFill="1" applyBorder="1" applyAlignment="1" applyProtection="1">
      <alignment horizontal="center" vertical="center" shrinkToFit="1"/>
      <protection/>
    </xf>
    <xf numFmtId="9" fontId="10" fillId="0" borderId="42" xfId="43" applyNumberFormat="1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185" fontId="10" fillId="0" borderId="40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" fontId="10" fillId="0" borderId="44" xfId="0" applyNumberFormat="1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185" fontId="10" fillId="0" borderId="35" xfId="0" applyNumberFormat="1" applyFont="1" applyFill="1" applyBorder="1" applyAlignment="1" applyProtection="1">
      <alignment horizontal="center" vertical="center" shrinkToFit="1"/>
      <protection/>
    </xf>
    <xf numFmtId="185" fontId="10" fillId="0" borderId="37" xfId="0" applyNumberFormat="1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33" borderId="51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10" fillId="0" borderId="36" xfId="0" applyNumberFormat="1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25" xfId="62" applyFont="1" applyBorder="1" applyAlignment="1">
      <alignment horizontal="center" vertical="center" shrinkToFit="1"/>
      <protection/>
    </xf>
    <xf numFmtId="0" fontId="26" fillId="0" borderId="27" xfId="62" applyFont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shrinkToFit="1"/>
      <protection/>
    </xf>
    <xf numFmtId="0" fontId="43" fillId="0" borderId="10" xfId="0" applyFont="1" applyFill="1" applyBorder="1" applyAlignment="1" applyProtection="1" quotePrefix="1">
      <alignment horizontal="center" vertical="center" shrinkToFit="1"/>
      <protection/>
    </xf>
    <xf numFmtId="182" fontId="43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43" fillId="0" borderId="16" xfId="0" applyNumberFormat="1" applyFont="1" applyFill="1" applyBorder="1" applyAlignment="1" applyProtection="1">
      <alignment horizontal="center" vertical="center" shrinkToFit="1"/>
      <protection/>
    </xf>
    <xf numFmtId="0" fontId="43" fillId="0" borderId="10" xfId="0" applyFont="1" applyFill="1" applyBorder="1" applyAlignment="1" applyProtection="1">
      <alignment horizontal="center" vertical="center" shrinkToFit="1"/>
      <protection/>
    </xf>
    <xf numFmtId="182" fontId="43" fillId="0" borderId="10" xfId="0" applyNumberFormat="1" applyFont="1" applyFill="1" applyBorder="1" applyAlignment="1" applyProtection="1">
      <alignment horizontal="center" vertical="center" shrinkToFit="1"/>
      <protection/>
    </xf>
    <xf numFmtId="182" fontId="43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43" fillId="0" borderId="18" xfId="0" applyFont="1" applyFill="1" applyBorder="1" applyAlignment="1" applyProtection="1">
      <alignment horizontal="center" vertical="center" shrinkToFit="1"/>
      <protection/>
    </xf>
    <xf numFmtId="182" fontId="43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43" fillId="0" borderId="18" xfId="0" applyNumberFormat="1" applyFont="1" applyFill="1" applyBorder="1" applyAlignment="1" applyProtection="1">
      <alignment horizontal="center" vertical="center" shrinkToFit="1"/>
      <protection/>
    </xf>
    <xf numFmtId="182" fontId="43" fillId="0" borderId="17" xfId="0" applyNumberFormat="1" applyFont="1" applyFill="1" applyBorder="1" applyAlignment="1" applyProtection="1">
      <alignment horizontal="center" vertical="center" shrinkToFit="1"/>
      <protection/>
    </xf>
    <xf numFmtId="0" fontId="43" fillId="0" borderId="53" xfId="63" applyFont="1" applyFill="1" applyBorder="1" applyAlignment="1">
      <alignment horizontal="center" vertical="center" shrinkToFit="1"/>
      <protection/>
    </xf>
    <xf numFmtId="0" fontId="43" fillId="0" borderId="21" xfId="63" applyFont="1" applyFill="1" applyBorder="1" applyAlignment="1">
      <alignment horizontal="center" vertical="center" shrinkToFit="1"/>
      <protection/>
    </xf>
    <xf numFmtId="0" fontId="43" fillId="0" borderId="54" xfId="63" applyFont="1" applyFill="1" applyBorder="1" applyAlignment="1">
      <alignment horizontal="center" vertical="center" shrinkToFit="1"/>
      <protection/>
    </xf>
    <xf numFmtId="0" fontId="43" fillId="0" borderId="55" xfId="63" applyFont="1" applyFill="1" applyBorder="1" applyAlignment="1">
      <alignment horizontal="center" vertical="center" shrinkToFit="1"/>
      <protection/>
    </xf>
    <xf numFmtId="0" fontId="43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28" xfId="0" applyNumberFormat="1" applyFont="1" applyFill="1" applyBorder="1" applyAlignment="1" applyProtection="1">
      <alignment horizontal="center" vertical="center" shrinkToFit="1"/>
      <protection/>
    </xf>
    <xf numFmtId="0" fontId="10" fillId="0" borderId="21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>
      <alignment horizontal="center" vertical="center" shrinkToFit="1"/>
      <protection/>
    </xf>
    <xf numFmtId="185" fontId="10" fillId="0" borderId="28" xfId="0" applyNumberFormat="1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horizontal="center" vertical="center" shrinkToFit="1"/>
    </xf>
    <xf numFmtId="185" fontId="10" fillId="0" borderId="28" xfId="0" applyNumberFormat="1" applyFont="1" applyFill="1" applyBorder="1" applyAlignment="1">
      <alignment horizontal="center" vertical="center" shrinkToFit="1"/>
    </xf>
    <xf numFmtId="185" fontId="10" fillId="0" borderId="21" xfId="0" applyNumberFormat="1" applyFont="1" applyFill="1" applyBorder="1" applyAlignment="1">
      <alignment horizontal="center" vertical="center" shrinkToFit="1"/>
    </xf>
    <xf numFmtId="185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22" fillId="34" borderId="24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 applyProtection="1">
      <alignment horizontal="center" vertical="center" shrinkToFit="1"/>
      <protection/>
    </xf>
    <xf numFmtId="0" fontId="26" fillId="34" borderId="25" xfId="62" applyFont="1" applyFill="1" applyBorder="1" applyAlignment="1">
      <alignment horizontal="center" vertical="center" shrinkToFit="1"/>
      <protection/>
    </xf>
    <xf numFmtId="0" fontId="10" fillId="34" borderId="10" xfId="0" applyFont="1" applyFill="1" applyBorder="1" applyAlignment="1" applyProtection="1">
      <alignment horizontal="center" vertical="center" shrinkToFit="1"/>
      <protection/>
    </xf>
    <xf numFmtId="0" fontId="25" fillId="34" borderId="10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22" fillId="34" borderId="10" xfId="0" applyFont="1" applyFill="1" applyBorder="1" applyAlignment="1">
      <alignment horizontal="center" vertical="center" shrinkToFit="1"/>
    </xf>
    <xf numFmtId="0" fontId="26" fillId="34" borderId="28" xfId="62" applyFont="1" applyFill="1" applyBorder="1" applyAlignment="1">
      <alignment horizontal="center" vertical="center" shrinkToFit="1"/>
      <protection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181" fontId="10" fillId="0" borderId="56" xfId="43" applyNumberFormat="1" applyFont="1" applyFill="1" applyBorder="1" applyAlignment="1" applyProtection="1">
      <alignment horizontal="center" vertical="center"/>
      <protection/>
    </xf>
    <xf numFmtId="181" fontId="10" fillId="0" borderId="57" xfId="43" applyNumberFormat="1" applyFont="1" applyFill="1" applyBorder="1" applyAlignment="1" applyProtection="1">
      <alignment horizontal="center" vertical="center"/>
      <protection/>
    </xf>
    <xf numFmtId="181" fontId="10" fillId="0" borderId="58" xfId="43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62"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65535"/>
  <sheetViews>
    <sheetView showZeros="0" tabSelected="1" workbookViewId="0" topLeftCell="A1">
      <selection activeCell="R11" sqref="R11"/>
    </sheetView>
  </sheetViews>
  <sheetFormatPr defaultColWidth="9.140625" defaultRowHeight="18" customHeight="1"/>
  <cols>
    <col min="1" max="1" width="4.8515625" style="0" customWidth="1"/>
    <col min="2" max="3" width="3.28125" style="0" customWidth="1"/>
    <col min="4" max="4" width="2.8515625" style="0" customWidth="1"/>
    <col min="5" max="7" width="3.421875" style="0" customWidth="1"/>
    <col min="8" max="8" width="7.57421875" style="25" customWidth="1"/>
    <col min="9" max="14" width="2.57421875" style="25" customWidth="1"/>
    <col min="15" max="15" width="7.57421875" style="25" customWidth="1"/>
    <col min="16" max="21" width="2.57421875" style="25" customWidth="1"/>
    <col min="22" max="22" width="7.57421875" style="25" customWidth="1"/>
    <col min="23" max="28" width="2.57421875" style="25" customWidth="1"/>
    <col min="29" max="29" width="7.57421875" style="25" customWidth="1"/>
    <col min="30" max="35" width="2.57421875" style="25" customWidth="1"/>
    <col min="36" max="36" width="7.57421875" style="25" customWidth="1"/>
    <col min="37" max="42" width="2.57421875" style="25" customWidth="1"/>
    <col min="43" max="43" width="5.57421875" style="25" customWidth="1"/>
    <col min="44" max="46" width="2.57421875" style="25" customWidth="1"/>
    <col min="47" max="49" width="2.421875" style="25" customWidth="1"/>
    <col min="50" max="50" width="5.57421875" style="25" customWidth="1"/>
    <col min="51" max="53" width="2.57421875" style="25" customWidth="1"/>
    <col min="54" max="56" width="2.421875" style="25" customWidth="1"/>
  </cols>
  <sheetData>
    <row r="1" spans="1:42" ht="18" customHeight="1">
      <c r="A1" s="99">
        <v>40923</v>
      </c>
      <c r="B1" s="100"/>
      <c r="C1" s="100"/>
      <c r="D1" s="100"/>
      <c r="E1" s="100"/>
      <c r="F1" s="100"/>
      <c r="G1" s="101"/>
      <c r="H1" s="14" t="s">
        <v>23</v>
      </c>
      <c r="I1" s="15"/>
      <c r="J1" s="15"/>
      <c r="K1" s="15"/>
      <c r="L1" s="15"/>
      <c r="M1" s="15"/>
      <c r="N1" s="16"/>
      <c r="O1" s="14" t="s">
        <v>24</v>
      </c>
      <c r="P1" s="15"/>
      <c r="Q1" s="15"/>
      <c r="R1" s="15"/>
      <c r="S1" s="15"/>
      <c r="T1" s="15"/>
      <c r="U1" s="16"/>
      <c r="V1" s="14" t="s">
        <v>25</v>
      </c>
      <c r="W1" s="15"/>
      <c r="X1" s="15"/>
      <c r="Y1" s="15"/>
      <c r="Z1" s="15"/>
      <c r="AA1" s="15"/>
      <c r="AB1" s="16"/>
      <c r="AC1" s="14" t="s">
        <v>2</v>
      </c>
      <c r="AD1" s="15"/>
      <c r="AE1" s="15"/>
      <c r="AF1" s="15"/>
      <c r="AG1" s="15"/>
      <c r="AH1" s="15"/>
      <c r="AI1" s="16"/>
      <c r="AJ1" s="15" t="s">
        <v>3</v>
      </c>
      <c r="AK1" s="15"/>
      <c r="AL1" s="15"/>
      <c r="AM1" s="15"/>
      <c r="AN1" s="15"/>
      <c r="AO1" s="15"/>
      <c r="AP1" s="16"/>
    </row>
    <row r="2" spans="1:42" ht="18" customHeight="1">
      <c r="A2" s="102"/>
      <c r="B2" s="103"/>
      <c r="C2" s="103"/>
      <c r="D2" s="103"/>
      <c r="E2" s="103"/>
      <c r="F2" s="103"/>
      <c r="G2" s="104"/>
      <c r="H2" s="17" t="s">
        <v>62</v>
      </c>
      <c r="I2" s="17"/>
      <c r="J2" s="17"/>
      <c r="K2" s="17"/>
      <c r="L2" s="17"/>
      <c r="M2" s="17"/>
      <c r="N2" s="18"/>
      <c r="O2" s="17" t="s">
        <v>63</v>
      </c>
      <c r="P2" s="17"/>
      <c r="Q2" s="17"/>
      <c r="R2" s="17"/>
      <c r="S2" s="17"/>
      <c r="T2" s="17"/>
      <c r="U2" s="18"/>
      <c r="V2" s="17" t="s">
        <v>64</v>
      </c>
      <c r="W2" s="17"/>
      <c r="X2" s="17"/>
      <c r="Y2" s="17"/>
      <c r="Z2" s="17"/>
      <c r="AA2" s="17"/>
      <c r="AB2" s="18"/>
      <c r="AC2" s="17" t="s">
        <v>65</v>
      </c>
      <c r="AD2" s="17"/>
      <c r="AE2" s="17"/>
      <c r="AF2" s="17"/>
      <c r="AG2" s="17"/>
      <c r="AH2" s="17"/>
      <c r="AI2" s="18"/>
      <c r="AJ2" s="42" t="s">
        <v>66</v>
      </c>
      <c r="AK2" s="17"/>
      <c r="AL2" s="17"/>
      <c r="AM2" s="17"/>
      <c r="AN2" s="17"/>
      <c r="AO2" s="17"/>
      <c r="AP2" s="18"/>
    </row>
    <row r="3" spans="1:42" ht="18" customHeight="1">
      <c r="A3" s="105" t="s">
        <v>5</v>
      </c>
      <c r="B3" s="106"/>
      <c r="C3" s="106"/>
      <c r="D3" s="106"/>
      <c r="E3" s="106"/>
      <c r="F3" s="106"/>
      <c r="G3" s="107"/>
      <c r="H3" s="4" t="s">
        <v>6</v>
      </c>
      <c r="I3" s="129">
        <f>COUNTIF(I7:I16,"재적")</f>
        <v>5</v>
      </c>
      <c r="J3" s="130"/>
      <c r="K3" s="131"/>
      <c r="L3" s="111" t="s">
        <v>7</v>
      </c>
      <c r="M3" s="111"/>
      <c r="N3" s="112"/>
      <c r="O3" s="4" t="s">
        <v>6</v>
      </c>
      <c r="P3" s="129">
        <f>COUNTIF(P7:P16,"재적")</f>
        <v>3</v>
      </c>
      <c r="Q3" s="130"/>
      <c r="R3" s="131"/>
      <c r="S3" s="111" t="s">
        <v>7</v>
      </c>
      <c r="T3" s="111"/>
      <c r="U3" s="112"/>
      <c r="V3" s="4" t="s">
        <v>6</v>
      </c>
      <c r="W3" s="129">
        <f>COUNTIF(W7:W16,"재적")</f>
        <v>5</v>
      </c>
      <c r="X3" s="130"/>
      <c r="Y3" s="131"/>
      <c r="Z3" s="111" t="s">
        <v>7</v>
      </c>
      <c r="AA3" s="111"/>
      <c r="AB3" s="112"/>
      <c r="AC3" s="47" t="s">
        <v>6</v>
      </c>
      <c r="AD3" s="129">
        <f>COUNTIF(AD7:AD16,"재적")</f>
        <v>8</v>
      </c>
      <c r="AE3" s="130"/>
      <c r="AF3" s="131"/>
      <c r="AG3" s="111" t="s">
        <v>7</v>
      </c>
      <c r="AH3" s="111"/>
      <c r="AI3" s="112"/>
      <c r="AJ3" s="43" t="s">
        <v>6</v>
      </c>
      <c r="AK3" s="129">
        <f>COUNTIF(AK7:AK16,"재적")</f>
        <v>7</v>
      </c>
      <c r="AL3" s="130"/>
      <c r="AM3" s="131"/>
      <c r="AN3" s="111" t="s">
        <v>7</v>
      </c>
      <c r="AO3" s="111"/>
      <c r="AP3" s="112"/>
    </row>
    <row r="4" spans="1:42" s="13" customFormat="1" ht="18" customHeight="1">
      <c r="A4" s="108"/>
      <c r="B4" s="109"/>
      <c r="C4" s="109"/>
      <c r="D4" s="109"/>
      <c r="E4" s="109"/>
      <c r="F4" s="109"/>
      <c r="G4" s="110"/>
      <c r="H4" s="5" t="s">
        <v>8</v>
      </c>
      <c r="I4" s="190">
        <v>0</v>
      </c>
      <c r="J4" s="191"/>
      <c r="K4" s="192"/>
      <c r="L4" s="33">
        <f>COUNTIF(L7:L16,"●")</f>
        <v>5</v>
      </c>
      <c r="M4" s="33">
        <f>COUNTIF(M7:M16,"●")</f>
        <v>5</v>
      </c>
      <c r="N4" s="34">
        <f>COUNTIF(N7:N16,"●")</f>
        <v>0</v>
      </c>
      <c r="O4" s="5" t="s">
        <v>8</v>
      </c>
      <c r="P4" s="129">
        <f>COUNTIF(P7:P16,"신입")</f>
        <v>0</v>
      </c>
      <c r="Q4" s="130"/>
      <c r="R4" s="131"/>
      <c r="S4" s="33">
        <f>COUNTIF(S7:S16,"●")</f>
        <v>3</v>
      </c>
      <c r="T4" s="33">
        <f>COUNTIF(T7:T16,"●")</f>
        <v>3</v>
      </c>
      <c r="U4" s="34">
        <f>COUNTIF(U7:U16,"●")</f>
        <v>0</v>
      </c>
      <c r="V4" s="5" t="s">
        <v>8</v>
      </c>
      <c r="W4" s="129">
        <f>COUNTIF(W7:W16,"신입")</f>
        <v>0</v>
      </c>
      <c r="X4" s="130"/>
      <c r="Y4" s="131"/>
      <c r="Z4" s="33">
        <f>COUNTIF(Z7:Z16,"●")</f>
        <v>5</v>
      </c>
      <c r="AA4" s="33">
        <f>COUNTIF(AA7:AA16,"●")</f>
        <v>5</v>
      </c>
      <c r="AB4" s="34">
        <f>COUNTIF(AB7:AB16,"●")</f>
        <v>0</v>
      </c>
      <c r="AC4" s="48" t="s">
        <v>8</v>
      </c>
      <c r="AD4" s="129">
        <v>2</v>
      </c>
      <c r="AE4" s="130"/>
      <c r="AF4" s="131"/>
      <c r="AG4" s="33">
        <f>COUNTIF(AG7:AG16,"●")</f>
        <v>5</v>
      </c>
      <c r="AH4" s="33">
        <f>COUNTIF(AH7:AH16,"●")</f>
        <v>6</v>
      </c>
      <c r="AI4" s="34">
        <f>COUNTIF(AI7:AI16,"●")</f>
        <v>0</v>
      </c>
      <c r="AJ4" s="44" t="s">
        <v>8</v>
      </c>
      <c r="AK4" s="129">
        <f>COUNTIF(AK7:AK16,"신입")</f>
        <v>0</v>
      </c>
      <c r="AL4" s="130"/>
      <c r="AM4" s="131"/>
      <c r="AN4" s="33">
        <f>COUNTIF(AN7:AN16,"●")</f>
        <v>4</v>
      </c>
      <c r="AO4" s="33">
        <f>COUNTIF(AO7:AO16,"●")</f>
        <v>3</v>
      </c>
      <c r="AP4" s="34">
        <f>COUNTIF(AP7:AP16,"●")</f>
        <v>0</v>
      </c>
    </row>
    <row r="5" spans="1:42" ht="18" customHeight="1">
      <c r="A5" s="219" t="s">
        <v>26</v>
      </c>
      <c r="B5" s="220"/>
      <c r="C5" s="220"/>
      <c r="D5" s="220"/>
      <c r="E5" s="220"/>
      <c r="F5" s="220"/>
      <c r="G5" s="221"/>
      <c r="H5" s="7" t="s">
        <v>9</v>
      </c>
      <c r="I5" s="187">
        <v>1</v>
      </c>
      <c r="J5" s="188"/>
      <c r="K5" s="189"/>
      <c r="L5" s="127">
        <f>M4*10+I4*10+I5*20+(J7+J8+J9+J10+J11+J12+J13+J14+J15+J16)</f>
        <v>74</v>
      </c>
      <c r="M5" s="127"/>
      <c r="N5" s="128"/>
      <c r="O5" s="7" t="s">
        <v>9</v>
      </c>
      <c r="P5" s="187">
        <f>COUNTIF(P7:P16,"등반")</f>
        <v>0</v>
      </c>
      <c r="Q5" s="188"/>
      <c r="R5" s="189"/>
      <c r="S5" s="127">
        <f>T4*10+P4*10+P5*20+(Q7+Q8+Q9+Q10+Q11+Q12+Q13+Q14+Q15+Q16)</f>
        <v>30</v>
      </c>
      <c r="T5" s="127"/>
      <c r="U5" s="128"/>
      <c r="V5" s="7" t="s">
        <v>9</v>
      </c>
      <c r="W5" s="187">
        <f>COUNTIF(W7:W16,"등반")</f>
        <v>0</v>
      </c>
      <c r="X5" s="188"/>
      <c r="Y5" s="189"/>
      <c r="Z5" s="127">
        <f>AA4*10+W4*10+W5*20+(X7+X8+X9+X10+X11+X12+X13+X14+X15+X16)</f>
        <v>82</v>
      </c>
      <c r="AA5" s="127"/>
      <c r="AB5" s="128"/>
      <c r="AC5" s="49" t="s">
        <v>9</v>
      </c>
      <c r="AD5" s="187">
        <v>1</v>
      </c>
      <c r="AE5" s="188"/>
      <c r="AF5" s="189"/>
      <c r="AG5" s="127">
        <f>AH4*10+AD4*10+AD5*20+(AE7+AE8+AE9+AE10+AE11+AE12+AE13+AE14+AE15+AE16)</f>
        <v>127</v>
      </c>
      <c r="AH5" s="127"/>
      <c r="AI5" s="128"/>
      <c r="AJ5" s="45" t="s">
        <v>9</v>
      </c>
      <c r="AK5" s="187">
        <f>COUNTIF(AK7:AK16,"등반")</f>
        <v>0</v>
      </c>
      <c r="AL5" s="188"/>
      <c r="AM5" s="189"/>
      <c r="AN5" s="127">
        <f>AO4*10+AK4*10+AK5*20+(AL7+AL8+AL9+AL10+AL11+AL12+AL13+AL14+AL15+AL16)</f>
        <v>98</v>
      </c>
      <c r="AO5" s="127"/>
      <c r="AP5" s="128"/>
    </row>
    <row r="6" spans="1:42" ht="18" customHeight="1">
      <c r="A6" s="146"/>
      <c r="B6" s="147"/>
      <c r="C6" s="147"/>
      <c r="D6" s="147"/>
      <c r="E6" s="147"/>
      <c r="F6" s="147"/>
      <c r="G6" s="148"/>
      <c r="H6" s="1" t="s">
        <v>10</v>
      </c>
      <c r="I6" s="1" t="s">
        <v>11</v>
      </c>
      <c r="J6" s="1" t="s">
        <v>61</v>
      </c>
      <c r="K6" s="1" t="s">
        <v>12</v>
      </c>
      <c r="L6" s="19">
        <v>1</v>
      </c>
      <c r="M6" s="19">
        <v>2</v>
      </c>
      <c r="N6" s="20">
        <v>3</v>
      </c>
      <c r="O6" s="1" t="s">
        <v>10</v>
      </c>
      <c r="P6" s="1" t="s">
        <v>11</v>
      </c>
      <c r="Q6" s="1" t="s">
        <v>60</v>
      </c>
      <c r="R6" s="1" t="s">
        <v>12</v>
      </c>
      <c r="S6" s="19">
        <v>1</v>
      </c>
      <c r="T6" s="19">
        <v>2</v>
      </c>
      <c r="U6" s="20">
        <v>3</v>
      </c>
      <c r="V6" s="1" t="s">
        <v>10</v>
      </c>
      <c r="W6" s="1" t="s">
        <v>11</v>
      </c>
      <c r="X6" s="1" t="s">
        <v>60</v>
      </c>
      <c r="Y6" s="1" t="s">
        <v>12</v>
      </c>
      <c r="Z6" s="19">
        <v>1</v>
      </c>
      <c r="AA6" s="19">
        <v>2</v>
      </c>
      <c r="AB6" s="20">
        <v>3</v>
      </c>
      <c r="AC6" s="50" t="s">
        <v>10</v>
      </c>
      <c r="AD6" s="1" t="s">
        <v>11</v>
      </c>
      <c r="AE6" s="1" t="s">
        <v>61</v>
      </c>
      <c r="AF6" s="1" t="s">
        <v>12</v>
      </c>
      <c r="AG6" s="19">
        <v>1</v>
      </c>
      <c r="AH6" s="19">
        <v>2</v>
      </c>
      <c r="AI6" s="20">
        <v>3</v>
      </c>
      <c r="AJ6" s="46" t="s">
        <v>10</v>
      </c>
      <c r="AK6" s="193" t="s">
        <v>11</v>
      </c>
      <c r="AL6" s="193" t="s">
        <v>60</v>
      </c>
      <c r="AM6" s="193" t="s">
        <v>12</v>
      </c>
      <c r="AN6" s="19">
        <v>1</v>
      </c>
      <c r="AO6" s="19">
        <v>2</v>
      </c>
      <c r="AP6" s="20">
        <v>3</v>
      </c>
    </row>
    <row r="7" spans="1:42" ht="18" customHeight="1">
      <c r="A7" s="26" t="s">
        <v>11</v>
      </c>
      <c r="B7" s="117" t="s">
        <v>27</v>
      </c>
      <c r="C7" s="118"/>
      <c r="D7" s="119" t="s">
        <v>6</v>
      </c>
      <c r="E7" s="119"/>
      <c r="F7" s="119" t="s">
        <v>20</v>
      </c>
      <c r="G7" s="149"/>
      <c r="H7" s="82" t="s">
        <v>72</v>
      </c>
      <c r="I7" s="3" t="s">
        <v>22</v>
      </c>
      <c r="J7" s="164"/>
      <c r="K7" s="29">
        <f>1학년_출석!C7</f>
        <v>2</v>
      </c>
      <c r="L7" s="93" t="s">
        <v>157</v>
      </c>
      <c r="M7" s="93" t="s">
        <v>157</v>
      </c>
      <c r="N7" s="22"/>
      <c r="O7" s="73" t="s">
        <v>76</v>
      </c>
      <c r="P7" s="3" t="s">
        <v>21</v>
      </c>
      <c r="Q7" s="94"/>
      <c r="R7" s="29">
        <f>1학년_출석!C20</f>
        <v>2</v>
      </c>
      <c r="S7" s="93" t="s">
        <v>157</v>
      </c>
      <c r="T7" s="93" t="s">
        <v>157</v>
      </c>
      <c r="U7" s="22"/>
      <c r="V7" s="73" t="s">
        <v>79</v>
      </c>
      <c r="W7" s="3" t="s">
        <v>22</v>
      </c>
      <c r="X7" s="94">
        <v>10</v>
      </c>
      <c r="Y7" s="29">
        <f>1학년_출석!C31</f>
        <v>2</v>
      </c>
      <c r="Z7" s="93" t="s">
        <v>157</v>
      </c>
      <c r="AA7" s="93" t="s">
        <v>157</v>
      </c>
      <c r="AB7" s="22"/>
      <c r="AC7" s="73" t="s">
        <v>84</v>
      </c>
      <c r="AD7" s="3" t="s">
        <v>22</v>
      </c>
      <c r="AE7" s="94"/>
      <c r="AF7" s="29">
        <f>2학년_출석!C7</f>
        <v>2</v>
      </c>
      <c r="AG7" s="93" t="s">
        <v>157</v>
      </c>
      <c r="AH7" s="93" t="s">
        <v>157</v>
      </c>
      <c r="AI7" s="22"/>
      <c r="AJ7" s="73" t="s">
        <v>91</v>
      </c>
      <c r="AK7" s="3" t="s">
        <v>22</v>
      </c>
      <c r="AL7" s="94"/>
      <c r="AM7" s="29">
        <f>2학년_출석!C22</f>
        <v>0</v>
      </c>
      <c r="AN7" s="21"/>
      <c r="AO7" s="21"/>
      <c r="AP7" s="22"/>
    </row>
    <row r="8" spans="1:42" ht="18" customHeight="1">
      <c r="A8" s="27" t="s">
        <v>28</v>
      </c>
      <c r="B8" s="125">
        <f>F8/D8</f>
        <v>1</v>
      </c>
      <c r="C8" s="126"/>
      <c r="D8" s="144">
        <f>I3+P3+W3</f>
        <v>13</v>
      </c>
      <c r="E8" s="145"/>
      <c r="F8" s="115">
        <f>L4+S4+Z4</f>
        <v>13</v>
      </c>
      <c r="G8" s="116"/>
      <c r="H8" s="82" t="s">
        <v>73</v>
      </c>
      <c r="I8" s="3" t="s">
        <v>22</v>
      </c>
      <c r="J8" s="164"/>
      <c r="K8" s="29">
        <f>1학년_출석!C8</f>
        <v>2</v>
      </c>
      <c r="L8" s="93" t="s">
        <v>157</v>
      </c>
      <c r="M8" s="93" t="s">
        <v>157</v>
      </c>
      <c r="N8" s="22"/>
      <c r="O8" s="73" t="s">
        <v>77</v>
      </c>
      <c r="P8" s="3" t="s">
        <v>21</v>
      </c>
      <c r="Q8" s="94"/>
      <c r="R8" s="29">
        <f>1학년_출석!C21</f>
        <v>2</v>
      </c>
      <c r="S8" s="93" t="s">
        <v>157</v>
      </c>
      <c r="T8" s="93" t="s">
        <v>157</v>
      </c>
      <c r="U8" s="22"/>
      <c r="V8" s="73" t="s">
        <v>80</v>
      </c>
      <c r="W8" s="3" t="s">
        <v>22</v>
      </c>
      <c r="X8" s="94">
        <v>7</v>
      </c>
      <c r="Y8" s="29">
        <f>1학년_출석!C32</f>
        <v>2</v>
      </c>
      <c r="Z8" s="93" t="s">
        <v>157</v>
      </c>
      <c r="AA8" s="93" t="s">
        <v>157</v>
      </c>
      <c r="AB8" s="22"/>
      <c r="AC8" s="73" t="s">
        <v>85</v>
      </c>
      <c r="AD8" s="3" t="s">
        <v>22</v>
      </c>
      <c r="AE8" s="94"/>
      <c r="AF8" s="29">
        <f>2학년_출석!C8</f>
        <v>0</v>
      </c>
      <c r="AG8" s="21"/>
      <c r="AH8" s="21"/>
      <c r="AI8" s="22"/>
      <c r="AJ8" s="73" t="s">
        <v>92</v>
      </c>
      <c r="AK8" s="3" t="s">
        <v>22</v>
      </c>
      <c r="AL8" s="94"/>
      <c r="AM8" s="29">
        <f>2학년_출석!C23</f>
        <v>0</v>
      </c>
      <c r="AN8" s="21"/>
      <c r="AO8" s="21"/>
      <c r="AP8" s="22"/>
    </row>
    <row r="9" spans="1:42" ht="18" customHeight="1">
      <c r="A9" s="27" t="s">
        <v>13</v>
      </c>
      <c r="B9" s="125">
        <f>F9/D9</f>
        <v>0.9411764705882353</v>
      </c>
      <c r="C9" s="126"/>
      <c r="D9" s="144">
        <f>AK3+I19+P19</f>
        <v>17</v>
      </c>
      <c r="E9" s="145"/>
      <c r="F9" s="123">
        <f>AG4+AN4+L20+S20</f>
        <v>16</v>
      </c>
      <c r="G9" s="124"/>
      <c r="H9" s="82" t="s">
        <v>74</v>
      </c>
      <c r="I9" s="3" t="s">
        <v>22</v>
      </c>
      <c r="J9" s="164"/>
      <c r="K9" s="29">
        <f>1학년_출석!C9</f>
        <v>2</v>
      </c>
      <c r="L9" s="93" t="s">
        <v>157</v>
      </c>
      <c r="M9" s="93" t="s">
        <v>157</v>
      </c>
      <c r="N9" s="22"/>
      <c r="O9" s="73" t="s">
        <v>112</v>
      </c>
      <c r="P9" s="3" t="s">
        <v>22</v>
      </c>
      <c r="Q9" s="94"/>
      <c r="R9" s="29">
        <v>1</v>
      </c>
      <c r="S9" s="21" t="s">
        <v>109</v>
      </c>
      <c r="T9" s="21" t="s">
        <v>109</v>
      </c>
      <c r="U9" s="22"/>
      <c r="V9" s="73" t="s">
        <v>81</v>
      </c>
      <c r="W9" s="3" t="s">
        <v>22</v>
      </c>
      <c r="X9" s="94">
        <v>7</v>
      </c>
      <c r="Y9" s="29">
        <f>1학년_출석!C33</f>
        <v>2</v>
      </c>
      <c r="Z9" s="93" t="s">
        <v>157</v>
      </c>
      <c r="AA9" s="93" t="s">
        <v>157</v>
      </c>
      <c r="AB9" s="22"/>
      <c r="AC9" s="73" t="s">
        <v>86</v>
      </c>
      <c r="AD9" s="3" t="s">
        <v>22</v>
      </c>
      <c r="AE9" s="94">
        <v>4</v>
      </c>
      <c r="AF9" s="29">
        <f>2학년_출석!C9</f>
        <v>2</v>
      </c>
      <c r="AG9" s="93" t="s">
        <v>157</v>
      </c>
      <c r="AH9" s="93" t="s">
        <v>157</v>
      </c>
      <c r="AI9" s="22"/>
      <c r="AJ9" s="73" t="s">
        <v>97</v>
      </c>
      <c r="AK9" s="3" t="s">
        <v>22</v>
      </c>
      <c r="AL9" s="94"/>
      <c r="AM9" s="29">
        <f>2학년_출석!C24</f>
        <v>0</v>
      </c>
      <c r="AN9" s="21"/>
      <c r="AO9" s="21"/>
      <c r="AP9" s="22"/>
    </row>
    <row r="10" spans="1:42" ht="18" customHeight="1">
      <c r="A10" s="27" t="s">
        <v>14</v>
      </c>
      <c r="B10" s="125">
        <f>F10/D10</f>
        <v>0.6428571428571429</v>
      </c>
      <c r="C10" s="126"/>
      <c r="D10" s="144">
        <f>W19+AD19+AK19</f>
        <v>14</v>
      </c>
      <c r="E10" s="145"/>
      <c r="F10" s="123">
        <f>Z20+AG20+AN20</f>
        <v>9</v>
      </c>
      <c r="G10" s="124"/>
      <c r="H10" s="82" t="s">
        <v>75</v>
      </c>
      <c r="I10" s="3" t="s">
        <v>22</v>
      </c>
      <c r="J10" s="164">
        <v>4</v>
      </c>
      <c r="K10" s="29">
        <f>1학년_출석!C10</f>
        <v>2</v>
      </c>
      <c r="L10" s="93" t="s">
        <v>157</v>
      </c>
      <c r="M10" s="93" t="s">
        <v>157</v>
      </c>
      <c r="N10" s="22"/>
      <c r="O10" s="73"/>
      <c r="P10" s="3"/>
      <c r="Q10" s="94"/>
      <c r="R10" s="29"/>
      <c r="S10" s="93"/>
      <c r="T10" s="21"/>
      <c r="U10" s="22"/>
      <c r="V10" s="73" t="s">
        <v>82</v>
      </c>
      <c r="W10" s="3" t="s">
        <v>22</v>
      </c>
      <c r="X10" s="94">
        <v>7</v>
      </c>
      <c r="Y10" s="29">
        <f>1학년_출석!C34</f>
        <v>2</v>
      </c>
      <c r="Z10" s="93" t="s">
        <v>157</v>
      </c>
      <c r="AA10" s="93" t="s">
        <v>157</v>
      </c>
      <c r="AB10" s="22"/>
      <c r="AC10" s="73" t="s">
        <v>87</v>
      </c>
      <c r="AD10" s="3" t="s">
        <v>22</v>
      </c>
      <c r="AE10" s="94">
        <v>13</v>
      </c>
      <c r="AF10" s="29">
        <f>2학년_출석!C10</f>
        <v>2</v>
      </c>
      <c r="AG10" s="93" t="s">
        <v>157</v>
      </c>
      <c r="AH10" s="93" t="s">
        <v>157</v>
      </c>
      <c r="AI10" s="22"/>
      <c r="AJ10" s="73" t="s">
        <v>93</v>
      </c>
      <c r="AK10" s="3" t="s">
        <v>22</v>
      </c>
      <c r="AL10" s="94">
        <v>28</v>
      </c>
      <c r="AM10" s="29">
        <f>2학년_출석!C25</f>
        <v>2</v>
      </c>
      <c r="AN10" s="93" t="s">
        <v>157</v>
      </c>
      <c r="AO10" s="93" t="s">
        <v>157</v>
      </c>
      <c r="AP10" s="22"/>
    </row>
    <row r="11" spans="1:42" ht="18" customHeight="1">
      <c r="A11" s="27" t="s">
        <v>158</v>
      </c>
      <c r="B11" s="144">
        <v>3</v>
      </c>
      <c r="C11" s="159"/>
      <c r="D11" s="159"/>
      <c r="E11" s="159"/>
      <c r="F11" s="159"/>
      <c r="G11" s="160"/>
      <c r="H11" s="207" t="s">
        <v>161</v>
      </c>
      <c r="I11" s="208" t="s">
        <v>22</v>
      </c>
      <c r="J11" s="209"/>
      <c r="K11" s="210">
        <f>1학년_출석!C11</f>
        <v>2</v>
      </c>
      <c r="L11" s="211" t="s">
        <v>157</v>
      </c>
      <c r="M11" s="211" t="s">
        <v>157</v>
      </c>
      <c r="N11" s="212"/>
      <c r="O11" s="73"/>
      <c r="P11" s="3"/>
      <c r="Q11" s="94"/>
      <c r="R11" s="29"/>
      <c r="S11" s="21"/>
      <c r="T11" s="21"/>
      <c r="U11" s="22"/>
      <c r="V11" s="73" t="s">
        <v>83</v>
      </c>
      <c r="W11" s="3" t="s">
        <v>22</v>
      </c>
      <c r="X11" s="94">
        <v>1</v>
      </c>
      <c r="Y11" s="29">
        <f>1학년_출석!C35</f>
        <v>2</v>
      </c>
      <c r="Z11" s="93" t="s">
        <v>157</v>
      </c>
      <c r="AA11" s="93" t="s">
        <v>157</v>
      </c>
      <c r="AB11" s="22"/>
      <c r="AC11" s="73" t="s">
        <v>88</v>
      </c>
      <c r="AD11" s="3" t="s">
        <v>22</v>
      </c>
      <c r="AE11" s="94">
        <v>10</v>
      </c>
      <c r="AF11" s="29">
        <f>2학년_출석!C11</f>
        <v>2</v>
      </c>
      <c r="AG11" s="93" t="s">
        <v>157</v>
      </c>
      <c r="AH11" s="93" t="s">
        <v>157</v>
      </c>
      <c r="AI11" s="22"/>
      <c r="AJ11" s="73" t="s">
        <v>94</v>
      </c>
      <c r="AK11" s="3" t="s">
        <v>22</v>
      </c>
      <c r="AL11" s="94">
        <v>30</v>
      </c>
      <c r="AM11" s="29">
        <f>2학년_출석!C26</f>
        <v>2</v>
      </c>
      <c r="AN11" s="93" t="s">
        <v>157</v>
      </c>
      <c r="AO11" s="93" t="s">
        <v>157</v>
      </c>
      <c r="AP11" s="22"/>
    </row>
    <row r="12" spans="1:42" ht="18" customHeight="1" thickBot="1">
      <c r="A12" s="28" t="s">
        <v>206</v>
      </c>
      <c r="B12" s="216">
        <v>2</v>
      </c>
      <c r="C12" s="217"/>
      <c r="D12" s="217"/>
      <c r="E12" s="217"/>
      <c r="F12" s="217"/>
      <c r="G12" s="218"/>
      <c r="H12" s="82"/>
      <c r="I12" s="3"/>
      <c r="J12" s="164"/>
      <c r="K12" s="29">
        <f>1학년_출석!C12</f>
        <v>0</v>
      </c>
      <c r="L12" s="21"/>
      <c r="M12" s="21"/>
      <c r="N12" s="22"/>
      <c r="O12" s="73"/>
      <c r="P12" s="3"/>
      <c r="Q12" s="94"/>
      <c r="R12" s="29"/>
      <c r="S12" s="21"/>
      <c r="T12" s="21"/>
      <c r="U12" s="22"/>
      <c r="V12" s="53"/>
      <c r="W12" s="3"/>
      <c r="X12" s="94"/>
      <c r="Y12" s="29"/>
      <c r="Z12" s="21"/>
      <c r="AA12" s="21"/>
      <c r="AB12" s="22"/>
      <c r="AC12" s="73" t="s">
        <v>89</v>
      </c>
      <c r="AD12" s="3" t="s">
        <v>22</v>
      </c>
      <c r="AE12" s="94"/>
      <c r="AF12" s="29">
        <f>2학년_출석!C12</f>
        <v>2</v>
      </c>
      <c r="AG12" s="93" t="s">
        <v>157</v>
      </c>
      <c r="AH12" s="93" t="s">
        <v>157</v>
      </c>
      <c r="AI12" s="22"/>
      <c r="AJ12" s="73" t="s">
        <v>95</v>
      </c>
      <c r="AK12" s="3" t="s">
        <v>22</v>
      </c>
      <c r="AL12" s="94">
        <v>10</v>
      </c>
      <c r="AM12" s="29">
        <f>2학년_출석!C27</f>
        <v>2</v>
      </c>
      <c r="AN12" s="93" t="s">
        <v>157</v>
      </c>
      <c r="AO12" s="93" t="s">
        <v>157</v>
      </c>
      <c r="AP12" s="22"/>
    </row>
    <row r="13" spans="1:42" ht="18" customHeight="1" thickTop="1">
      <c r="A13" s="113" t="s">
        <v>12</v>
      </c>
      <c r="B13" s="132">
        <f>(B8+B9+B10)/3</f>
        <v>0.8613445378151261</v>
      </c>
      <c r="C13" s="133"/>
      <c r="D13" s="136">
        <f>SUM(D8:E10)</f>
        <v>44</v>
      </c>
      <c r="E13" s="137"/>
      <c r="F13" s="140">
        <f>SUM(F8:G10)+B11+B12</f>
        <v>43</v>
      </c>
      <c r="G13" s="141"/>
      <c r="H13" s="83"/>
      <c r="I13" s="3"/>
      <c r="J13" s="164"/>
      <c r="K13" s="29">
        <f>1학년_출석!C13</f>
        <v>0</v>
      </c>
      <c r="L13" s="21"/>
      <c r="M13" s="21"/>
      <c r="N13" s="22"/>
      <c r="O13" s="53"/>
      <c r="P13" s="3"/>
      <c r="Q13" s="94"/>
      <c r="R13" s="29"/>
      <c r="S13" s="21"/>
      <c r="T13" s="21"/>
      <c r="U13" s="22"/>
      <c r="V13" s="53"/>
      <c r="W13" s="3"/>
      <c r="X13" s="94"/>
      <c r="Y13" s="29"/>
      <c r="Z13" s="21"/>
      <c r="AA13" s="21"/>
      <c r="AB13" s="22"/>
      <c r="AC13" s="73" t="s">
        <v>90</v>
      </c>
      <c r="AD13" s="3" t="s">
        <v>22</v>
      </c>
      <c r="AE13" s="94"/>
      <c r="AF13" s="29">
        <f>2학년_출석!C13</f>
        <v>0</v>
      </c>
      <c r="AG13" s="21"/>
      <c r="AH13" s="21"/>
      <c r="AI13" s="22"/>
      <c r="AJ13" s="73" t="s">
        <v>96</v>
      </c>
      <c r="AK13" s="3" t="s">
        <v>22</v>
      </c>
      <c r="AL13" s="94"/>
      <c r="AM13" s="29">
        <f>2학년_출석!C28</f>
        <v>1</v>
      </c>
      <c r="AN13" s="93" t="s">
        <v>157</v>
      </c>
      <c r="AO13" s="21"/>
      <c r="AP13" s="22"/>
    </row>
    <row r="14" spans="1:42" ht="18" customHeight="1" thickBot="1">
      <c r="A14" s="114"/>
      <c r="B14" s="134"/>
      <c r="C14" s="135"/>
      <c r="D14" s="138"/>
      <c r="E14" s="139"/>
      <c r="F14" s="142"/>
      <c r="G14" s="143"/>
      <c r="H14" s="84"/>
      <c r="I14" s="3"/>
      <c r="J14" s="164"/>
      <c r="K14" s="29"/>
      <c r="L14" s="21"/>
      <c r="M14" s="21"/>
      <c r="N14" s="22"/>
      <c r="O14" s="54"/>
      <c r="P14" s="3"/>
      <c r="Q14" s="94"/>
      <c r="R14" s="29"/>
      <c r="S14" s="21"/>
      <c r="T14" s="21"/>
      <c r="U14" s="22"/>
      <c r="V14" s="53"/>
      <c r="W14" s="3"/>
      <c r="X14" s="94"/>
      <c r="Y14" s="29"/>
      <c r="Z14" s="21"/>
      <c r="AA14" s="21"/>
      <c r="AB14" s="22"/>
      <c r="AC14" s="213" t="s">
        <v>160</v>
      </c>
      <c r="AD14" s="208" t="s">
        <v>22</v>
      </c>
      <c r="AE14" s="214"/>
      <c r="AF14" s="210">
        <f>2학년_출석!C14</f>
        <v>1</v>
      </c>
      <c r="AG14" s="215"/>
      <c r="AH14" s="211" t="s">
        <v>157</v>
      </c>
      <c r="AI14" s="212"/>
      <c r="AJ14" s="85"/>
      <c r="AK14" s="3"/>
      <c r="AL14" s="94"/>
      <c r="AM14" s="29"/>
      <c r="AN14" s="21"/>
      <c r="AO14" s="21"/>
      <c r="AP14" s="22"/>
    </row>
    <row r="15" spans="1:42" ht="18" customHeight="1">
      <c r="A15" s="150" t="s">
        <v>45</v>
      </c>
      <c r="B15" s="151"/>
      <c r="C15" s="151"/>
      <c r="D15" s="151"/>
      <c r="E15" s="151"/>
      <c r="F15" s="151"/>
      <c r="G15" s="152"/>
      <c r="H15" s="84"/>
      <c r="I15" s="3"/>
      <c r="J15" s="164"/>
      <c r="K15" s="29"/>
      <c r="L15" s="21"/>
      <c r="M15" s="21"/>
      <c r="N15" s="22"/>
      <c r="O15" s="54"/>
      <c r="P15" s="3"/>
      <c r="Q15" s="94"/>
      <c r="R15" s="29"/>
      <c r="S15" s="21"/>
      <c r="T15" s="21"/>
      <c r="U15" s="22"/>
      <c r="V15" s="86"/>
      <c r="W15" s="3"/>
      <c r="X15" s="94"/>
      <c r="Y15" s="29"/>
      <c r="Z15" s="21"/>
      <c r="AA15" s="21"/>
      <c r="AB15" s="22"/>
      <c r="AC15" s="53"/>
      <c r="AD15" s="3"/>
      <c r="AE15" s="94"/>
      <c r="AF15" s="29"/>
      <c r="AG15" s="21"/>
      <c r="AH15" s="21"/>
      <c r="AI15" s="22"/>
      <c r="AJ15" s="85"/>
      <c r="AK15" s="3"/>
      <c r="AL15" s="94"/>
      <c r="AM15" s="29"/>
      <c r="AN15" s="21"/>
      <c r="AO15" s="21"/>
      <c r="AP15" s="22"/>
    </row>
    <row r="16" spans="1:42" ht="18" customHeight="1" thickBot="1">
      <c r="A16" s="222"/>
      <c r="B16" s="223"/>
      <c r="C16" s="223"/>
      <c r="D16" s="223"/>
      <c r="E16" s="223"/>
      <c r="F16" s="223"/>
      <c r="G16" s="224"/>
      <c r="H16" s="87"/>
      <c r="I16" s="39"/>
      <c r="J16" s="165"/>
      <c r="K16" s="40"/>
      <c r="L16" s="24"/>
      <c r="M16" s="24"/>
      <c r="N16" s="23"/>
      <c r="O16" s="88"/>
      <c r="P16" s="39"/>
      <c r="Q16" s="95"/>
      <c r="R16" s="40"/>
      <c r="S16" s="24"/>
      <c r="T16" s="24"/>
      <c r="U16" s="23"/>
      <c r="V16" s="88"/>
      <c r="W16" s="39"/>
      <c r="X16" s="95"/>
      <c r="Y16" s="40"/>
      <c r="Z16" s="24"/>
      <c r="AA16" s="24"/>
      <c r="AB16" s="23"/>
      <c r="AC16" s="88"/>
      <c r="AD16" s="39"/>
      <c r="AE16" s="95"/>
      <c r="AF16" s="40"/>
      <c r="AG16" s="24"/>
      <c r="AH16" s="24"/>
      <c r="AI16" s="23"/>
      <c r="AJ16" s="88"/>
      <c r="AK16" s="39"/>
      <c r="AL16" s="95"/>
      <c r="AM16" s="40"/>
      <c r="AN16" s="24"/>
      <c r="AO16" s="24"/>
      <c r="AP16" s="23"/>
    </row>
    <row r="17" spans="1:42" s="13" customFormat="1" ht="18" customHeight="1">
      <c r="A17" s="181" t="s">
        <v>166</v>
      </c>
      <c r="B17" s="181"/>
      <c r="C17" s="182" t="s">
        <v>167</v>
      </c>
      <c r="D17" s="183">
        <v>1</v>
      </c>
      <c r="E17" s="168" t="s">
        <v>168</v>
      </c>
      <c r="F17" s="168" t="s">
        <v>169</v>
      </c>
      <c r="G17" s="172" t="s">
        <v>170</v>
      </c>
      <c r="H17" s="14" t="s">
        <v>4</v>
      </c>
      <c r="I17" s="15"/>
      <c r="J17" s="15"/>
      <c r="K17" s="15"/>
      <c r="L17" s="15"/>
      <c r="M17" s="15"/>
      <c r="N17" s="16"/>
      <c r="O17" s="14" t="s">
        <v>17</v>
      </c>
      <c r="P17" s="15"/>
      <c r="Q17" s="15"/>
      <c r="R17" s="15"/>
      <c r="S17" s="15"/>
      <c r="T17" s="15"/>
      <c r="U17" s="16"/>
      <c r="V17" s="156" t="s">
        <v>19</v>
      </c>
      <c r="W17" s="157"/>
      <c r="X17" s="157"/>
      <c r="Y17" s="157"/>
      <c r="Z17" s="157"/>
      <c r="AA17" s="157"/>
      <c r="AB17" s="158"/>
      <c r="AC17" s="156" t="s">
        <v>18</v>
      </c>
      <c r="AD17" s="157"/>
      <c r="AE17" s="157"/>
      <c r="AF17" s="157"/>
      <c r="AG17" s="157"/>
      <c r="AH17" s="157"/>
      <c r="AI17" s="158"/>
      <c r="AJ17" s="14" t="s">
        <v>16</v>
      </c>
      <c r="AK17" s="15"/>
      <c r="AL17" s="15"/>
      <c r="AM17" s="15"/>
      <c r="AN17" s="15"/>
      <c r="AO17" s="15"/>
      <c r="AP17" s="16"/>
    </row>
    <row r="18" spans="1:42" s="13" customFormat="1" ht="18" customHeight="1">
      <c r="A18" s="177" t="s">
        <v>171</v>
      </c>
      <c r="B18" s="178"/>
      <c r="C18" s="167" t="s">
        <v>172</v>
      </c>
      <c r="D18" s="168" t="s">
        <v>173</v>
      </c>
      <c r="E18" s="168"/>
      <c r="F18" s="168"/>
      <c r="G18" s="169"/>
      <c r="H18" s="17" t="s">
        <v>156</v>
      </c>
      <c r="I18" s="17"/>
      <c r="J18" s="17"/>
      <c r="K18" s="17"/>
      <c r="L18" s="17"/>
      <c r="M18" s="17"/>
      <c r="N18" s="18"/>
      <c r="O18" s="17" t="s">
        <v>67</v>
      </c>
      <c r="P18" s="17"/>
      <c r="Q18" s="17"/>
      <c r="R18" s="17"/>
      <c r="S18" s="17"/>
      <c r="T18" s="17"/>
      <c r="U18" s="18"/>
      <c r="V18" s="153" t="s">
        <v>69</v>
      </c>
      <c r="W18" s="154"/>
      <c r="X18" s="154"/>
      <c r="Y18" s="154"/>
      <c r="Z18" s="154"/>
      <c r="AA18" s="154"/>
      <c r="AB18" s="155"/>
      <c r="AC18" s="153" t="s">
        <v>70</v>
      </c>
      <c r="AD18" s="154"/>
      <c r="AE18" s="154"/>
      <c r="AF18" s="154"/>
      <c r="AG18" s="154"/>
      <c r="AH18" s="154"/>
      <c r="AI18" s="155"/>
      <c r="AJ18" s="153" t="s">
        <v>71</v>
      </c>
      <c r="AK18" s="154"/>
      <c r="AL18" s="154"/>
      <c r="AM18" s="154"/>
      <c r="AN18" s="154"/>
      <c r="AO18" s="154"/>
      <c r="AP18" s="155"/>
    </row>
    <row r="19" spans="1:42" s="13" customFormat="1" ht="18" customHeight="1">
      <c r="A19" s="177" t="s">
        <v>174</v>
      </c>
      <c r="B19" s="178"/>
      <c r="C19" s="167">
        <v>1</v>
      </c>
      <c r="D19" s="168" t="s">
        <v>173</v>
      </c>
      <c r="E19" s="168"/>
      <c r="F19" s="168"/>
      <c r="G19" s="169"/>
      <c r="H19" s="47" t="s">
        <v>6</v>
      </c>
      <c r="I19" s="129">
        <f>COUNTIF(I23:I30,"재적")</f>
        <v>5</v>
      </c>
      <c r="J19" s="130"/>
      <c r="K19" s="131"/>
      <c r="L19" s="111" t="s">
        <v>7</v>
      </c>
      <c r="M19" s="111"/>
      <c r="N19" s="112"/>
      <c r="O19" s="47" t="s">
        <v>6</v>
      </c>
      <c r="P19" s="129">
        <v>5</v>
      </c>
      <c r="Q19" s="130"/>
      <c r="R19" s="131"/>
      <c r="S19" s="111" t="s">
        <v>7</v>
      </c>
      <c r="T19" s="111"/>
      <c r="U19" s="112"/>
      <c r="V19" s="4" t="s">
        <v>6</v>
      </c>
      <c r="W19" s="129">
        <v>4</v>
      </c>
      <c r="X19" s="130"/>
      <c r="Y19" s="131"/>
      <c r="Z19" s="120" t="s">
        <v>7</v>
      </c>
      <c r="AA19" s="121"/>
      <c r="AB19" s="122"/>
      <c r="AC19" s="4" t="s">
        <v>6</v>
      </c>
      <c r="AD19" s="129">
        <v>4</v>
      </c>
      <c r="AE19" s="130"/>
      <c r="AF19" s="131"/>
      <c r="AG19" s="120" t="s">
        <v>7</v>
      </c>
      <c r="AH19" s="121"/>
      <c r="AI19" s="122"/>
      <c r="AJ19" s="4" t="s">
        <v>6</v>
      </c>
      <c r="AK19" s="129">
        <v>6</v>
      </c>
      <c r="AL19" s="130"/>
      <c r="AM19" s="131"/>
      <c r="AN19" s="111" t="s">
        <v>7</v>
      </c>
      <c r="AO19" s="111"/>
      <c r="AP19" s="112"/>
    </row>
    <row r="20" spans="1:42" s="13" customFormat="1" ht="18" customHeight="1">
      <c r="A20" s="177" t="s">
        <v>175</v>
      </c>
      <c r="B20" s="178"/>
      <c r="C20" s="167" t="s">
        <v>169</v>
      </c>
      <c r="D20" s="168" t="s">
        <v>173</v>
      </c>
      <c r="E20" s="168"/>
      <c r="F20" s="168"/>
      <c r="G20" s="169"/>
      <c r="H20" s="48" t="s">
        <v>8</v>
      </c>
      <c r="I20" s="129">
        <f>COUNTIF(I23:I30,"신입")</f>
        <v>0</v>
      </c>
      <c r="J20" s="130"/>
      <c r="K20" s="131"/>
      <c r="L20" s="33">
        <f>COUNTIF(L23:L30,"●")</f>
        <v>4</v>
      </c>
      <c r="M20" s="33">
        <f>COUNTIF(M23:M30,"●")</f>
        <v>5</v>
      </c>
      <c r="N20" s="34">
        <f>COUNTIF(N23:N30,"●")</f>
        <v>0</v>
      </c>
      <c r="O20" s="48" t="s">
        <v>8</v>
      </c>
      <c r="P20" s="129">
        <f>COUNTIF(P23:P30,"신입")</f>
        <v>0</v>
      </c>
      <c r="Q20" s="130"/>
      <c r="R20" s="131"/>
      <c r="S20" s="33">
        <f>COUNTIF(S23:S30,"●")</f>
        <v>3</v>
      </c>
      <c r="T20" s="33">
        <f>COUNTIF(T23:T30,"●")</f>
        <v>2</v>
      </c>
      <c r="U20" s="34">
        <f>COUNTIF(U23:U30,"●")</f>
        <v>0</v>
      </c>
      <c r="V20" s="5" t="s">
        <v>8</v>
      </c>
      <c r="W20" s="129"/>
      <c r="X20" s="130"/>
      <c r="Y20" s="131"/>
      <c r="Z20" s="33">
        <f>COUNTIF(Z23:Z30,"●")</f>
        <v>3</v>
      </c>
      <c r="AA20" s="33">
        <f>COUNTIF(AA23:AA30,"●")</f>
        <v>3</v>
      </c>
      <c r="AB20" s="34"/>
      <c r="AC20" s="5" t="s">
        <v>8</v>
      </c>
      <c r="AD20" s="129"/>
      <c r="AE20" s="130"/>
      <c r="AF20" s="131"/>
      <c r="AG20" s="33">
        <f>COUNTIF(AG23:AG30,"●")</f>
        <v>1</v>
      </c>
      <c r="AH20" s="33">
        <f>COUNTIF(AH23:AH30,"●")</f>
        <v>4</v>
      </c>
      <c r="AI20" s="34"/>
      <c r="AJ20" s="5" t="s">
        <v>8</v>
      </c>
      <c r="AK20" s="129">
        <f>COUNTIF(W30:W30,"신입")</f>
        <v>0</v>
      </c>
      <c r="AL20" s="130"/>
      <c r="AM20" s="131"/>
      <c r="AN20" s="33">
        <f>COUNTIF(AN23:AN30,"●")</f>
        <v>5</v>
      </c>
      <c r="AO20" s="33">
        <f>COUNTIF(AO23:AO30,"●")</f>
        <v>4</v>
      </c>
      <c r="AP20" s="34">
        <f>COUNTIF(AB30:AB33,"●")</f>
        <v>0</v>
      </c>
    </row>
    <row r="21" spans="1:42" s="13" customFormat="1" ht="18" customHeight="1">
      <c r="A21" s="177"/>
      <c r="B21" s="178"/>
      <c r="C21" s="170"/>
      <c r="D21" s="168"/>
      <c r="E21" s="168"/>
      <c r="F21" s="168"/>
      <c r="G21" s="169"/>
      <c r="H21" s="49" t="s">
        <v>9</v>
      </c>
      <c r="I21" s="187">
        <f>COUNTIF(I23:I30,"등반")</f>
        <v>0</v>
      </c>
      <c r="J21" s="188"/>
      <c r="K21" s="189"/>
      <c r="L21" s="127">
        <f>M20*10+I20*10+I21*20+(J23+J24+J25+J26+J27+J28+J29+J30)</f>
        <v>142</v>
      </c>
      <c r="M21" s="127"/>
      <c r="N21" s="128"/>
      <c r="O21" s="49" t="s">
        <v>9</v>
      </c>
      <c r="P21" s="187">
        <f>COUNTIF(P23:P30,"등반")</f>
        <v>0</v>
      </c>
      <c r="Q21" s="188"/>
      <c r="R21" s="189"/>
      <c r="S21" s="127">
        <f>T20*10+P20*10+P21*20+(Q23+Q24+Q25+Q26+Q27+Q28+Q29+Q30)</f>
        <v>20</v>
      </c>
      <c r="T21" s="127"/>
      <c r="U21" s="128"/>
      <c r="V21" s="7" t="s">
        <v>9</v>
      </c>
      <c r="W21" s="184"/>
      <c r="X21" s="185"/>
      <c r="Y21" s="186"/>
      <c r="Z21" s="127">
        <f>AA20*10+W20*10+W21*20+(X23+X24+X25+X26+X27+X28+X29+X30)</f>
        <v>31</v>
      </c>
      <c r="AA21" s="127"/>
      <c r="AB21" s="128"/>
      <c r="AC21" s="7" t="s">
        <v>9</v>
      </c>
      <c r="AD21" s="187"/>
      <c r="AE21" s="188"/>
      <c r="AF21" s="189"/>
      <c r="AG21" s="127">
        <f>AH20*10+AD20*10+AD21*20+(AE23+AE24+AE25+AE26+AE27+AE28+AE29+AE30)</f>
        <v>40</v>
      </c>
      <c r="AH21" s="127"/>
      <c r="AI21" s="128"/>
      <c r="AJ21" s="7" t="s">
        <v>9</v>
      </c>
      <c r="AK21" s="187">
        <f>COUNTIF(W30:W30,"등반")</f>
        <v>0</v>
      </c>
      <c r="AL21" s="188"/>
      <c r="AM21" s="189"/>
      <c r="AN21" s="127">
        <f>AO20*10+AK20*10+AK21*20+(AL23+AL24+AL25+AL26+AL27+AL28+AL29+AL30)</f>
        <v>40</v>
      </c>
      <c r="AO21" s="127"/>
      <c r="AP21" s="128"/>
    </row>
    <row r="22" spans="1:42" s="13" customFormat="1" ht="18" customHeight="1">
      <c r="A22" s="177"/>
      <c r="B22" s="178"/>
      <c r="C22" s="170"/>
      <c r="D22" s="168"/>
      <c r="E22" s="168"/>
      <c r="F22" s="168"/>
      <c r="G22" s="169"/>
      <c r="H22" s="50" t="s">
        <v>10</v>
      </c>
      <c r="I22" s="1" t="s">
        <v>11</v>
      </c>
      <c r="J22" s="1" t="s">
        <v>61</v>
      </c>
      <c r="K22" s="1" t="s">
        <v>12</v>
      </c>
      <c r="L22" s="19">
        <v>1</v>
      </c>
      <c r="M22" s="19">
        <v>2</v>
      </c>
      <c r="N22" s="20">
        <v>3</v>
      </c>
      <c r="O22" s="50" t="s">
        <v>10</v>
      </c>
      <c r="P22" s="1" t="s">
        <v>11</v>
      </c>
      <c r="Q22" s="1" t="s">
        <v>60</v>
      </c>
      <c r="R22" s="1" t="s">
        <v>12</v>
      </c>
      <c r="S22" s="19">
        <v>1</v>
      </c>
      <c r="T22" s="19">
        <v>2</v>
      </c>
      <c r="U22" s="20">
        <v>3</v>
      </c>
      <c r="V22" s="1" t="s">
        <v>10</v>
      </c>
      <c r="W22" s="1" t="s">
        <v>11</v>
      </c>
      <c r="X22" s="1" t="s">
        <v>60</v>
      </c>
      <c r="Y22" s="1" t="s">
        <v>12</v>
      </c>
      <c r="Z22" s="19">
        <v>1</v>
      </c>
      <c r="AA22" s="19">
        <v>2</v>
      </c>
      <c r="AB22" s="20">
        <v>3</v>
      </c>
      <c r="AC22" s="1" t="s">
        <v>10</v>
      </c>
      <c r="AD22" s="1" t="s">
        <v>11</v>
      </c>
      <c r="AE22" s="1" t="s">
        <v>60</v>
      </c>
      <c r="AF22" s="1" t="s">
        <v>12</v>
      </c>
      <c r="AG22" s="19">
        <v>1</v>
      </c>
      <c r="AH22" s="19">
        <v>2</v>
      </c>
      <c r="AI22" s="20">
        <v>3</v>
      </c>
      <c r="AJ22" s="1" t="s">
        <v>10</v>
      </c>
      <c r="AK22" s="1" t="s">
        <v>11</v>
      </c>
      <c r="AL22" s="1" t="s">
        <v>60</v>
      </c>
      <c r="AM22" s="1" t="s">
        <v>12</v>
      </c>
      <c r="AN22" s="19">
        <v>1</v>
      </c>
      <c r="AO22" s="19">
        <v>2</v>
      </c>
      <c r="AP22" s="20">
        <v>3</v>
      </c>
    </row>
    <row r="23" spans="1:42" s="13" customFormat="1" ht="18" customHeight="1">
      <c r="A23" s="177"/>
      <c r="B23" s="178"/>
      <c r="C23" s="170"/>
      <c r="D23" s="168"/>
      <c r="E23" s="168"/>
      <c r="F23" s="171"/>
      <c r="G23" s="172"/>
      <c r="H23" s="91" t="s">
        <v>46</v>
      </c>
      <c r="I23" s="3" t="s">
        <v>22</v>
      </c>
      <c r="J23" s="96">
        <v>24</v>
      </c>
      <c r="K23" s="21">
        <f>2학년_출석!C37</f>
        <v>2</v>
      </c>
      <c r="L23" s="93" t="s">
        <v>157</v>
      </c>
      <c r="M23" s="93" t="s">
        <v>157</v>
      </c>
      <c r="N23" s="22"/>
      <c r="O23" s="91" t="s">
        <v>47</v>
      </c>
      <c r="P23" s="3" t="s">
        <v>22</v>
      </c>
      <c r="Q23" s="96"/>
      <c r="R23" s="29">
        <f>2학년_출석!C50</f>
        <v>1</v>
      </c>
      <c r="S23" s="93" t="s">
        <v>157</v>
      </c>
      <c r="T23" s="21"/>
      <c r="U23" s="22"/>
      <c r="V23" s="91" t="s">
        <v>101</v>
      </c>
      <c r="W23" s="60" t="s">
        <v>21</v>
      </c>
      <c r="X23" s="96"/>
      <c r="Y23" s="29">
        <f>3학년_출석!C7</f>
        <v>0</v>
      </c>
      <c r="Z23" s="21"/>
      <c r="AA23" s="21"/>
      <c r="AB23" s="22"/>
      <c r="AC23" s="91" t="s">
        <v>51</v>
      </c>
      <c r="AD23" s="60" t="s">
        <v>21</v>
      </c>
      <c r="AE23" s="96"/>
      <c r="AF23" s="29">
        <f>3학년_출석!C20</f>
        <v>1</v>
      </c>
      <c r="AG23" s="21"/>
      <c r="AH23" s="93" t="s">
        <v>157</v>
      </c>
      <c r="AI23" s="22"/>
      <c r="AJ23" s="91" t="s">
        <v>55</v>
      </c>
      <c r="AK23" s="60" t="s">
        <v>21</v>
      </c>
      <c r="AL23" s="96"/>
      <c r="AM23" s="29">
        <f>3학년_출석!C33</f>
        <v>2</v>
      </c>
      <c r="AN23" s="93" t="s">
        <v>157</v>
      </c>
      <c r="AO23" s="93" t="s">
        <v>157</v>
      </c>
      <c r="AP23" s="22"/>
    </row>
    <row r="24" spans="1:42" s="13" customFormat="1" ht="18" customHeight="1">
      <c r="A24" s="177"/>
      <c r="B24" s="178"/>
      <c r="C24" s="170"/>
      <c r="D24" s="168"/>
      <c r="E24" s="168"/>
      <c r="F24" s="171"/>
      <c r="G24" s="172"/>
      <c r="H24" s="91" t="s">
        <v>162</v>
      </c>
      <c r="I24" s="3" t="s">
        <v>22</v>
      </c>
      <c r="J24" s="96">
        <v>20</v>
      </c>
      <c r="K24" s="21">
        <v>2</v>
      </c>
      <c r="L24" s="21" t="s">
        <v>109</v>
      </c>
      <c r="M24" s="21" t="s">
        <v>109</v>
      </c>
      <c r="N24" s="22"/>
      <c r="O24" s="91" t="s">
        <v>98</v>
      </c>
      <c r="P24" s="3" t="s">
        <v>22</v>
      </c>
      <c r="Q24" s="96"/>
      <c r="R24" s="29">
        <f>2학년_출석!C51</f>
        <v>0</v>
      </c>
      <c r="S24" s="21"/>
      <c r="T24" s="21"/>
      <c r="U24" s="22"/>
      <c r="V24" s="91" t="s">
        <v>50</v>
      </c>
      <c r="W24" s="60" t="s">
        <v>21</v>
      </c>
      <c r="X24" s="96">
        <v>1</v>
      </c>
      <c r="Y24" s="29">
        <f>3학년_출석!C8</f>
        <v>2</v>
      </c>
      <c r="Z24" s="93" t="s">
        <v>157</v>
      </c>
      <c r="AA24" s="93" t="s">
        <v>157</v>
      </c>
      <c r="AB24" s="22"/>
      <c r="AC24" s="91" t="s">
        <v>52</v>
      </c>
      <c r="AD24" s="60" t="s">
        <v>21</v>
      </c>
      <c r="AE24" s="96"/>
      <c r="AF24" s="29">
        <f>3학년_출석!C21</f>
        <v>1</v>
      </c>
      <c r="AG24" s="21"/>
      <c r="AH24" s="93" t="s">
        <v>157</v>
      </c>
      <c r="AI24" s="22"/>
      <c r="AJ24" s="91" t="s">
        <v>56</v>
      </c>
      <c r="AK24" s="60" t="s">
        <v>21</v>
      </c>
      <c r="AL24" s="96"/>
      <c r="AM24" s="29">
        <f>3학년_출석!C34</f>
        <v>2</v>
      </c>
      <c r="AN24" s="93" t="s">
        <v>157</v>
      </c>
      <c r="AO24" s="93" t="s">
        <v>157</v>
      </c>
      <c r="AP24" s="22"/>
    </row>
    <row r="25" spans="1:42" s="13" customFormat="1" ht="18" customHeight="1">
      <c r="A25" s="177"/>
      <c r="B25" s="178"/>
      <c r="C25" s="170"/>
      <c r="D25" s="168"/>
      <c r="E25" s="168"/>
      <c r="F25" s="171"/>
      <c r="G25" s="172"/>
      <c r="H25" s="91" t="s">
        <v>163</v>
      </c>
      <c r="I25" s="3" t="s">
        <v>22</v>
      </c>
      <c r="J25" s="96">
        <v>10</v>
      </c>
      <c r="K25" s="21">
        <v>2</v>
      </c>
      <c r="L25" s="93" t="s">
        <v>109</v>
      </c>
      <c r="M25" s="93" t="s">
        <v>109</v>
      </c>
      <c r="N25" s="22"/>
      <c r="O25" s="91" t="s">
        <v>99</v>
      </c>
      <c r="P25" s="3" t="s">
        <v>22</v>
      </c>
      <c r="Q25" s="96"/>
      <c r="R25" s="29">
        <f>2학년_출석!C52</f>
        <v>0</v>
      </c>
      <c r="S25" s="21"/>
      <c r="T25" s="21"/>
      <c r="U25" s="22"/>
      <c r="V25" s="91" t="s">
        <v>58</v>
      </c>
      <c r="W25" s="60" t="s">
        <v>21</v>
      </c>
      <c r="X25" s="96"/>
      <c r="Y25" s="29">
        <f>3학년_출석!C9</f>
        <v>2</v>
      </c>
      <c r="Z25" s="93" t="s">
        <v>157</v>
      </c>
      <c r="AA25" s="93" t="s">
        <v>157</v>
      </c>
      <c r="AB25" s="22"/>
      <c r="AC25" s="91" t="s">
        <v>53</v>
      </c>
      <c r="AD25" s="60" t="s">
        <v>21</v>
      </c>
      <c r="AE25" s="96"/>
      <c r="AF25" s="29">
        <f>3학년_출석!C22</f>
        <v>0</v>
      </c>
      <c r="AG25" s="21"/>
      <c r="AH25" s="21"/>
      <c r="AI25" s="22"/>
      <c r="AJ25" s="91" t="s">
        <v>104</v>
      </c>
      <c r="AK25" s="60" t="s">
        <v>21</v>
      </c>
      <c r="AL25" s="96"/>
      <c r="AM25" s="29">
        <f>3학년_출석!C35</f>
        <v>0</v>
      </c>
      <c r="AN25" s="21"/>
      <c r="AO25" s="21"/>
      <c r="AP25" s="22"/>
    </row>
    <row r="26" spans="1:42" s="13" customFormat="1" ht="18" customHeight="1">
      <c r="A26" s="177"/>
      <c r="B26" s="178"/>
      <c r="C26" s="170"/>
      <c r="D26" s="168"/>
      <c r="E26" s="171"/>
      <c r="F26" s="171"/>
      <c r="G26" s="172"/>
      <c r="H26" s="91" t="s">
        <v>164</v>
      </c>
      <c r="I26" s="3" t="s">
        <v>22</v>
      </c>
      <c r="J26" s="96">
        <v>31</v>
      </c>
      <c r="K26" s="21">
        <v>2</v>
      </c>
      <c r="L26" s="93" t="s">
        <v>109</v>
      </c>
      <c r="M26" s="93" t="s">
        <v>109</v>
      </c>
      <c r="N26" s="22"/>
      <c r="O26" s="91" t="s">
        <v>48</v>
      </c>
      <c r="P26" s="3" t="s">
        <v>22</v>
      </c>
      <c r="Q26" s="96"/>
      <c r="R26" s="29">
        <f>2학년_출석!C53</f>
        <v>2</v>
      </c>
      <c r="S26" s="93" t="s">
        <v>157</v>
      </c>
      <c r="T26" s="93" t="s">
        <v>157</v>
      </c>
      <c r="U26" s="22"/>
      <c r="V26" s="91" t="s">
        <v>102</v>
      </c>
      <c r="W26" s="60" t="s">
        <v>21</v>
      </c>
      <c r="X26" s="96"/>
      <c r="Y26" s="29">
        <f>3학년_출석!C10</f>
        <v>0</v>
      </c>
      <c r="Z26" s="21"/>
      <c r="AA26" s="21"/>
      <c r="AB26" s="22"/>
      <c r="AC26" s="91" t="s">
        <v>103</v>
      </c>
      <c r="AD26" s="60" t="s">
        <v>21</v>
      </c>
      <c r="AE26" s="96"/>
      <c r="AF26" s="29">
        <f>3학년_출석!C23</f>
        <v>1</v>
      </c>
      <c r="AG26" s="21"/>
      <c r="AH26" s="93" t="s">
        <v>157</v>
      </c>
      <c r="AI26" s="22"/>
      <c r="AJ26" s="91" t="s">
        <v>105</v>
      </c>
      <c r="AK26" s="60" t="s">
        <v>21</v>
      </c>
      <c r="AL26" s="96"/>
      <c r="AM26" s="29">
        <f>3학년_출석!C36</f>
        <v>2</v>
      </c>
      <c r="AN26" s="93" t="s">
        <v>157</v>
      </c>
      <c r="AO26" s="93" t="s">
        <v>157</v>
      </c>
      <c r="AP26" s="22"/>
    </row>
    <row r="27" spans="1:42" s="13" customFormat="1" ht="18" customHeight="1">
      <c r="A27" s="177"/>
      <c r="B27" s="178"/>
      <c r="C27" s="170"/>
      <c r="D27" s="168"/>
      <c r="E27" s="171"/>
      <c r="F27" s="171"/>
      <c r="G27" s="169"/>
      <c r="H27" s="91" t="s">
        <v>165</v>
      </c>
      <c r="I27" s="3" t="s">
        <v>22</v>
      </c>
      <c r="J27" s="96">
        <v>7</v>
      </c>
      <c r="K27" s="21">
        <v>1</v>
      </c>
      <c r="L27" s="93"/>
      <c r="M27" s="93" t="s">
        <v>109</v>
      </c>
      <c r="N27" s="22"/>
      <c r="O27" s="91" t="s">
        <v>49</v>
      </c>
      <c r="P27" s="3" t="s">
        <v>6</v>
      </c>
      <c r="Q27" s="96"/>
      <c r="R27" s="29">
        <f>2학년_출석!C54</f>
        <v>2</v>
      </c>
      <c r="S27" s="93" t="s">
        <v>157</v>
      </c>
      <c r="T27" s="93" t="s">
        <v>157</v>
      </c>
      <c r="U27" s="22"/>
      <c r="V27" s="91" t="s">
        <v>54</v>
      </c>
      <c r="W27" s="60" t="s">
        <v>21</v>
      </c>
      <c r="X27" s="96"/>
      <c r="Y27" s="29">
        <f>3학년_출석!C11</f>
        <v>2</v>
      </c>
      <c r="Z27" s="93" t="s">
        <v>157</v>
      </c>
      <c r="AA27" s="93" t="s">
        <v>157</v>
      </c>
      <c r="AB27" s="22"/>
      <c r="AC27" s="91" t="s">
        <v>59</v>
      </c>
      <c r="AD27" s="60" t="s">
        <v>21</v>
      </c>
      <c r="AE27" s="96"/>
      <c r="AF27" s="29">
        <f>3학년_출석!C24</f>
        <v>2</v>
      </c>
      <c r="AG27" s="93" t="s">
        <v>157</v>
      </c>
      <c r="AH27" s="93" t="s">
        <v>157</v>
      </c>
      <c r="AI27" s="22"/>
      <c r="AJ27" s="91" t="s">
        <v>106</v>
      </c>
      <c r="AK27" s="60" t="s">
        <v>21</v>
      </c>
      <c r="AL27" s="96"/>
      <c r="AM27" s="29">
        <f>3학년_출석!C37</f>
        <v>0</v>
      </c>
      <c r="AN27" s="21"/>
      <c r="AO27" s="21"/>
      <c r="AP27" s="22"/>
    </row>
    <row r="28" spans="1:42" s="13" customFormat="1" ht="18" customHeight="1">
      <c r="A28" s="177"/>
      <c r="B28" s="178"/>
      <c r="C28" s="170"/>
      <c r="D28" s="168"/>
      <c r="E28" s="171"/>
      <c r="F28" s="171"/>
      <c r="G28" s="169"/>
      <c r="H28" s="91"/>
      <c r="I28" s="3"/>
      <c r="J28" s="97"/>
      <c r="K28" s="21"/>
      <c r="L28" s="21"/>
      <c r="M28" s="21"/>
      <c r="N28" s="22"/>
      <c r="O28" s="91" t="s">
        <v>100</v>
      </c>
      <c r="P28" s="3" t="s">
        <v>6</v>
      </c>
      <c r="Q28" s="97"/>
      <c r="R28" s="29">
        <f>2학년_출석!C55</f>
        <v>0</v>
      </c>
      <c r="S28" s="21"/>
      <c r="T28" s="21"/>
      <c r="U28" s="22"/>
      <c r="V28" s="60"/>
      <c r="W28" s="60"/>
      <c r="X28" s="96"/>
      <c r="Y28" s="29"/>
      <c r="Z28" s="21"/>
      <c r="AA28" s="21"/>
      <c r="AB28" s="22"/>
      <c r="AC28" s="60"/>
      <c r="AD28" s="60"/>
      <c r="AE28" s="96"/>
      <c r="AF28" s="29"/>
      <c r="AG28" s="21"/>
      <c r="AH28" s="21"/>
      <c r="AI28" s="22"/>
      <c r="AJ28" s="91" t="s">
        <v>57</v>
      </c>
      <c r="AK28" s="60" t="s">
        <v>21</v>
      </c>
      <c r="AL28" s="96"/>
      <c r="AM28" s="29">
        <f>3학년_출석!C38</f>
        <v>1</v>
      </c>
      <c r="AN28" s="93" t="s">
        <v>157</v>
      </c>
      <c r="AO28" s="93"/>
      <c r="AP28" s="22"/>
    </row>
    <row r="29" spans="1:57" s="13" customFormat="1" ht="18" customHeight="1">
      <c r="A29" s="177"/>
      <c r="B29" s="178"/>
      <c r="C29" s="170"/>
      <c r="D29" s="168"/>
      <c r="E29" s="171"/>
      <c r="F29" s="171"/>
      <c r="G29" s="169"/>
      <c r="H29" s="51"/>
      <c r="I29" s="3"/>
      <c r="J29" s="97"/>
      <c r="K29" s="21">
        <f>3학년_출석!C13</f>
        <v>0</v>
      </c>
      <c r="L29" s="21"/>
      <c r="M29" s="21"/>
      <c r="N29" s="22"/>
      <c r="O29" s="51"/>
      <c r="P29" s="3"/>
      <c r="Q29" s="97"/>
      <c r="R29" s="29"/>
      <c r="S29" s="21"/>
      <c r="T29" s="21"/>
      <c r="U29" s="22"/>
      <c r="V29" s="60"/>
      <c r="W29" s="60"/>
      <c r="X29" s="96"/>
      <c r="Y29" s="29">
        <f>2학년_출석!C13</f>
        <v>0</v>
      </c>
      <c r="Z29" s="21"/>
      <c r="AA29" s="21"/>
      <c r="AB29" s="22"/>
      <c r="AC29" s="60"/>
      <c r="AD29" s="60"/>
      <c r="AE29" s="96"/>
      <c r="AF29" s="29"/>
      <c r="AG29" s="21"/>
      <c r="AH29" s="21"/>
      <c r="AI29" s="22"/>
      <c r="AJ29" s="91" t="s">
        <v>33</v>
      </c>
      <c r="AK29" s="60" t="s">
        <v>21</v>
      </c>
      <c r="AL29" s="96"/>
      <c r="AM29" s="29">
        <f>3학년_출석!C39</f>
        <v>2</v>
      </c>
      <c r="AN29" s="93" t="s">
        <v>157</v>
      </c>
      <c r="AO29" s="93" t="s">
        <v>157</v>
      </c>
      <c r="AP29" s="22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</row>
    <row r="30" spans="1:57" s="13" customFormat="1" ht="18" customHeight="1" thickBot="1">
      <c r="A30" s="179"/>
      <c r="B30" s="180"/>
      <c r="C30" s="173"/>
      <c r="D30" s="174"/>
      <c r="E30" s="175"/>
      <c r="F30" s="175"/>
      <c r="G30" s="176"/>
      <c r="H30" s="89"/>
      <c r="I30" s="39"/>
      <c r="J30" s="98"/>
      <c r="K30" s="24"/>
      <c r="L30" s="24"/>
      <c r="M30" s="24"/>
      <c r="N30" s="23"/>
      <c r="O30" s="89"/>
      <c r="P30" s="39"/>
      <c r="Q30" s="98"/>
      <c r="R30" s="40"/>
      <c r="S30" s="24"/>
      <c r="T30" s="24"/>
      <c r="U30" s="23"/>
      <c r="V30" s="89"/>
      <c r="W30" s="39"/>
      <c r="X30" s="98"/>
      <c r="Y30" s="40">
        <f>2학년_출석!C43</f>
        <v>0</v>
      </c>
      <c r="Z30" s="24"/>
      <c r="AA30" s="24"/>
      <c r="AB30" s="23"/>
      <c r="AC30" s="90"/>
      <c r="AD30" s="90"/>
      <c r="AE30" s="166"/>
      <c r="AF30" s="40"/>
      <c r="AG30" s="24"/>
      <c r="AH30" s="24"/>
      <c r="AI30" s="23"/>
      <c r="AJ30" s="89"/>
      <c r="AK30" s="39"/>
      <c r="AL30" s="98"/>
      <c r="AM30" s="40"/>
      <c r="AN30" s="24"/>
      <c r="AO30" s="24"/>
      <c r="AP30" s="23"/>
      <c r="AQ30" s="75"/>
      <c r="AR30" s="76"/>
      <c r="AS30" s="77"/>
      <c r="AT30" s="78"/>
      <c r="AU30" s="79"/>
      <c r="AV30" s="79"/>
      <c r="AW30" s="79"/>
      <c r="AX30" s="75"/>
      <c r="AY30" s="76"/>
      <c r="AZ30" s="77"/>
      <c r="BA30" s="80"/>
      <c r="BB30" s="79"/>
      <c r="BC30" s="79"/>
      <c r="BD30" s="79"/>
      <c r="BE30" s="74"/>
    </row>
    <row r="31" spans="8:57" s="13" customFormat="1" ht="18" customHeight="1"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5"/>
      <c r="AD31" s="25"/>
      <c r="AE31" s="25"/>
      <c r="AF31" s="25"/>
      <c r="AG31" s="25"/>
      <c r="AH31" s="25"/>
      <c r="AI31" s="25"/>
      <c r="AJ31" s="35"/>
      <c r="AK31" s="35"/>
      <c r="AL31" s="35"/>
      <c r="AM31" s="35"/>
      <c r="AN31" s="35"/>
      <c r="AO31" s="35"/>
      <c r="AP31" s="35"/>
      <c r="AQ31" s="81"/>
      <c r="AR31" s="81"/>
      <c r="AS31" s="81"/>
      <c r="AT31" s="81">
        <v>0</v>
      </c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74"/>
    </row>
    <row r="32" spans="8:56" s="13" customFormat="1" ht="18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>
        <v>0</v>
      </c>
      <c r="Z32" s="35"/>
      <c r="AA32" s="35"/>
      <c r="AB32" s="35"/>
      <c r="AC32" s="25"/>
      <c r="AD32" s="25"/>
      <c r="AE32" s="25"/>
      <c r="AF32" s="25"/>
      <c r="AG32" s="25"/>
      <c r="AH32" s="25"/>
      <c r="AI32" s="25"/>
      <c r="AJ32" s="35"/>
      <c r="AK32" s="35"/>
      <c r="AL32" s="35"/>
      <c r="AM32" s="35"/>
      <c r="AN32" s="35"/>
      <c r="AO32" s="35"/>
      <c r="AP32" s="35"/>
      <c r="AQ32" s="25"/>
      <c r="AR32" s="25"/>
      <c r="AS32" s="25"/>
      <c r="AT32" s="25">
        <v>0</v>
      </c>
      <c r="AU32" s="25"/>
      <c r="AV32" s="25"/>
      <c r="AW32" s="25"/>
      <c r="AX32" s="35"/>
      <c r="AY32" s="35"/>
      <c r="AZ32" s="35"/>
      <c r="BA32" s="35"/>
      <c r="BB32" s="35"/>
      <c r="BC32" s="35"/>
      <c r="BD32" s="35"/>
    </row>
    <row r="33" spans="8:56" s="13" customFormat="1" ht="18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>
        <v>0</v>
      </c>
      <c r="Z33" s="35"/>
      <c r="AA33" s="35"/>
      <c r="AB33" s="35"/>
      <c r="AC33" s="25"/>
      <c r="AD33" s="25"/>
      <c r="AE33" s="25"/>
      <c r="AF33" s="25"/>
      <c r="AG33" s="25"/>
      <c r="AH33" s="25"/>
      <c r="AI33" s="25"/>
      <c r="AJ33" s="35"/>
      <c r="AK33" s="35"/>
      <c r="AL33" s="35"/>
      <c r="AM33" s="35"/>
      <c r="AN33" s="35"/>
      <c r="AO33" s="35"/>
      <c r="AP33" s="35"/>
      <c r="AQ33" s="25"/>
      <c r="AR33" s="25"/>
      <c r="AS33" s="25"/>
      <c r="AT33" s="25">
        <v>0</v>
      </c>
      <c r="AU33" s="25"/>
      <c r="AV33" s="25"/>
      <c r="AW33" s="25"/>
      <c r="AX33" s="35"/>
      <c r="AY33" s="35"/>
      <c r="AZ33" s="35"/>
      <c r="BA33" s="35"/>
      <c r="BB33" s="35"/>
      <c r="BC33" s="35"/>
      <c r="BD33" s="35"/>
    </row>
    <row r="34" spans="3:46" s="13" customFormat="1" ht="18" customHeight="1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0</v>
      </c>
      <c r="P34" s="35"/>
      <c r="Q34" s="35"/>
      <c r="R34" s="35"/>
      <c r="S34" s="25"/>
      <c r="T34" s="25"/>
      <c r="U34" s="25"/>
      <c r="V34" s="25"/>
      <c r="W34" s="25"/>
      <c r="X34" s="25"/>
      <c r="Y34" s="25"/>
      <c r="Z34" s="35"/>
      <c r="AA34" s="35"/>
      <c r="AB34" s="35"/>
      <c r="AC34" s="35"/>
      <c r="AD34" s="35"/>
      <c r="AE34" s="35"/>
      <c r="AF34" s="3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35"/>
      <c r="AR34" s="35"/>
      <c r="AS34" s="35"/>
      <c r="AT34" s="35"/>
    </row>
    <row r="35" spans="3:46" s="13" customFormat="1" ht="18" customHeight="1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0</v>
      </c>
      <c r="P35" s="35"/>
      <c r="Q35" s="35"/>
      <c r="R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35"/>
      <c r="AR35" s="35"/>
      <c r="AS35" s="35"/>
      <c r="AT35" s="35"/>
    </row>
    <row r="36" spans="3:46" s="13" customFormat="1" ht="18" customHeight="1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35"/>
      <c r="AR36" s="35"/>
      <c r="AS36" s="35"/>
      <c r="AT36" s="35"/>
    </row>
    <row r="37" spans="3:46" s="13" customFormat="1" ht="18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3:46" s="13" customFormat="1" ht="18" customHeight="1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3:46" s="13" customFormat="1" ht="18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8:56" s="13" customFormat="1" ht="18" customHeight="1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8:56" s="13" customFormat="1" ht="18" customHeight="1"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8:28" ht="18" customHeight="1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8:28" ht="18" customHeight="1"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8:28" ht="18" customHeight="1"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8:28" ht="18" customHeight="1"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>
        <v>0</v>
      </c>
      <c r="Z45" s="35"/>
      <c r="AA45" s="35"/>
      <c r="AB45" s="35"/>
    </row>
    <row r="65535" ht="18" customHeight="1">
      <c r="H65535" s="91"/>
    </row>
  </sheetData>
  <sheetProtection/>
  <mergeCells count="91">
    <mergeCell ref="A28:B28"/>
    <mergeCell ref="A29:B29"/>
    <mergeCell ref="A30:B30"/>
    <mergeCell ref="A17:B17"/>
    <mergeCell ref="B12:G12"/>
    <mergeCell ref="A5:G6"/>
    <mergeCell ref="A15:G16"/>
    <mergeCell ref="A22:B22"/>
    <mergeCell ref="A23:B23"/>
    <mergeCell ref="A24:B24"/>
    <mergeCell ref="A25:B25"/>
    <mergeCell ref="A26:B26"/>
    <mergeCell ref="A27:B27"/>
    <mergeCell ref="V17:AB17"/>
    <mergeCell ref="A18:B18"/>
    <mergeCell ref="A19:B19"/>
    <mergeCell ref="A20:B20"/>
    <mergeCell ref="A21:B21"/>
    <mergeCell ref="S3:U3"/>
    <mergeCell ref="Z21:AB21"/>
    <mergeCell ref="B11:G11"/>
    <mergeCell ref="W21:Y21"/>
    <mergeCell ref="P19:R19"/>
    <mergeCell ref="P20:R20"/>
    <mergeCell ref="P21:R21"/>
    <mergeCell ref="I19:K19"/>
    <mergeCell ref="I20:K20"/>
    <mergeCell ref="I21:K21"/>
    <mergeCell ref="AG5:AI5"/>
    <mergeCell ref="I3:K3"/>
    <mergeCell ref="P3:R3"/>
    <mergeCell ref="W3:Y3"/>
    <mergeCell ref="AD3:AF3"/>
    <mergeCell ref="AK3:AM3"/>
    <mergeCell ref="AK4:AM4"/>
    <mergeCell ref="AD4:AF4"/>
    <mergeCell ref="W4:Y4"/>
    <mergeCell ref="Z3:AB3"/>
    <mergeCell ref="AK19:AM19"/>
    <mergeCell ref="AC17:AI17"/>
    <mergeCell ref="I4:K4"/>
    <mergeCell ref="I5:K5"/>
    <mergeCell ref="P4:R4"/>
    <mergeCell ref="AK5:AM5"/>
    <mergeCell ref="AD5:AF5"/>
    <mergeCell ref="P5:R5"/>
    <mergeCell ref="W5:Y5"/>
    <mergeCell ref="L5:N5"/>
    <mergeCell ref="L19:N19"/>
    <mergeCell ref="AN21:AP21"/>
    <mergeCell ref="AN19:AP19"/>
    <mergeCell ref="AN5:AP5"/>
    <mergeCell ref="V18:AB18"/>
    <mergeCell ref="AC18:AI18"/>
    <mergeCell ref="AJ18:AP18"/>
    <mergeCell ref="Z5:AB5"/>
    <mergeCell ref="AG21:AI21"/>
    <mergeCell ref="AK20:AM20"/>
    <mergeCell ref="D9:E9"/>
    <mergeCell ref="AK21:AM21"/>
    <mergeCell ref="AD19:AF19"/>
    <mergeCell ref="AD20:AF20"/>
    <mergeCell ref="AD21:AF21"/>
    <mergeCell ref="W19:Y19"/>
    <mergeCell ref="AN3:AP3"/>
    <mergeCell ref="S21:U21"/>
    <mergeCell ref="L21:N21"/>
    <mergeCell ref="W20:Y20"/>
    <mergeCell ref="B13:C14"/>
    <mergeCell ref="D13:E14"/>
    <mergeCell ref="F13:G14"/>
    <mergeCell ref="B10:C10"/>
    <mergeCell ref="D10:E10"/>
    <mergeCell ref="S5:U5"/>
    <mergeCell ref="AG19:AI19"/>
    <mergeCell ref="Z19:AB19"/>
    <mergeCell ref="AG3:AI3"/>
    <mergeCell ref="S19:U19"/>
    <mergeCell ref="F9:G9"/>
    <mergeCell ref="B8:C8"/>
    <mergeCell ref="F10:G10"/>
    <mergeCell ref="D8:E8"/>
    <mergeCell ref="A1:G2"/>
    <mergeCell ref="A3:G4"/>
    <mergeCell ref="L3:N3"/>
    <mergeCell ref="A13:A14"/>
    <mergeCell ref="F8:G8"/>
    <mergeCell ref="B7:C7"/>
    <mergeCell ref="D7:E7"/>
    <mergeCell ref="F7:G7"/>
    <mergeCell ref="B9:C9"/>
  </mergeCells>
  <conditionalFormatting sqref="O7:O16 V7:V16 AJ7:AJ16 AC23:AC29 H7:H16 AX30 AQ30 H23:H30 O23:O30 V23:V30 AJ23:AJ30 AC7:AC16 A18:A30 H65535:H65536">
    <cfRule type="expression" priority="21" dxfId="58" stopIfTrue="1">
      <formula>B7="신"</formula>
    </cfRule>
    <cfRule type="expression" priority="22" dxfId="59" stopIfTrue="1">
      <formula>ISERROR(A7)</formula>
    </cfRule>
  </conditionalFormatting>
  <conditionalFormatting sqref="C18:C20 M30 AZ30 BB30:BD30 AS30 AP7:AP9 AO15 AN16:AO16 AP13:AP16 AP11 AL30 AL8:AL16 AN11:AN15 AE24:AE29 AE8:AE16 AN10:AO10 U28:U30 X24:X29 X8:X16 N28 Q28:Q30 J28:J30 Q8:Q16 J8:J16 L7:N16 S7:U16 Z7:AB16 AG7:AI16 AO10:AO13 S23:T30 Z23:AB30 AG23:AI30 AN23:AP30 L23:M23 L25:M27">
    <cfRule type="cellIs" priority="20" dxfId="59" operator="equal" stopIfTrue="1">
      <formula>0</formula>
    </cfRule>
  </conditionalFormatting>
  <conditionalFormatting sqref="C20:C30">
    <cfRule type="cellIs" priority="14" dxfId="59" operator="equal" stopIfTrue="1">
      <formula>0</formula>
    </cfRule>
    <cfRule type="cellIs" priority="15" dxfId="60" operator="between" stopIfTrue="1">
      <formula>3</formula>
      <formula>4</formula>
    </cfRule>
  </conditionalFormatting>
  <conditionalFormatting sqref="AR30 AU30:AW30 AY30 AN7:AO9 AO11 AO14 AP12 AP10 AL23:AL29 AL7 AE23 AE7 X23 U23:U27 X30 X7 W7:W16 Q23 Q26 L30 N29:N30 N23:N27 J23:J27 J7 Q7 P7:P16 I23:I30 AK7:AK16 P23:P30 W23:W30 AD23:AD30 AK23:AK30 AD7:AD16 I7:I16 L23:M29">
    <cfRule type="expression" priority="19" dxfId="58" stopIfTrue="1">
      <formula>I7="신"</formula>
    </cfRule>
  </conditionalFormatting>
  <conditionalFormatting sqref="D13 B12:B13 B8:B10 D8:D10">
    <cfRule type="expression" priority="18" dxfId="59" stopIfTrue="1">
      <formula>ISERROR($B$8:$E$14)</formula>
    </cfRule>
  </conditionalFormatting>
  <conditionalFormatting sqref="E17:G30 D18:D30">
    <cfRule type="cellIs" priority="101" dxfId="61" operator="equal" stopIfTrue="1">
      <formula>#REF!</formula>
    </cfRule>
  </conditionalFormatting>
  <dataValidations count="2">
    <dataValidation type="list" allowBlank="1" showInputMessage="1" showErrorMessage="1" sqref="AJ5 O21 H5 H21 O5 V21 V5 AC5 AC21 AJ21">
      <formula1>"누계,등반"</formula1>
    </dataValidation>
    <dataValidation type="list" allowBlank="1" showInputMessage="1" showErrorMessage="1" sqref="AJ4 O20 H4 H20 O4 V20 V4 AC4 AC20 AJ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90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S41" sqref="S41"/>
    </sheetView>
  </sheetViews>
  <sheetFormatPr defaultColWidth="9.140625" defaultRowHeight="15"/>
  <cols>
    <col min="1" max="1" width="5.57421875" style="56" customWidth="1"/>
    <col min="2" max="3" width="2.57421875" style="13" customWidth="1"/>
    <col min="4" max="21" width="2.421875" style="13" customWidth="1"/>
    <col min="22" max="22" width="2.421875" style="37" customWidth="1"/>
    <col min="23" max="57" width="2.421875" style="13" customWidth="1"/>
    <col min="58" max="16384" width="9.00390625" style="13" customWidth="1"/>
  </cols>
  <sheetData>
    <row r="1" spans="1:57" ht="16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31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16.5">
      <c r="A2" s="55" t="s">
        <v>107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3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4.25" customHeight="1">
      <c r="A3" s="4" t="s">
        <v>6</v>
      </c>
      <c r="B3" s="30">
        <f>COUNTIF(B7:B13,"재적")</f>
        <v>5</v>
      </c>
      <c r="C3" s="72"/>
      <c r="D3" s="161" t="s">
        <v>29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</row>
    <row r="4" spans="1:57" ht="14.25" customHeight="1">
      <c r="A4" s="4" t="s">
        <v>20</v>
      </c>
      <c r="B4" s="30">
        <f>COUNTIF(B7:B13,"신입")</f>
        <v>0</v>
      </c>
      <c r="C4" s="72"/>
      <c r="D4" s="2">
        <f aca="true" t="shared" si="0" ref="D4:AI4">COUNTIF(D7:D13,"●")</f>
        <v>5</v>
      </c>
      <c r="E4" s="2">
        <f t="shared" si="0"/>
        <v>5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">
        <f t="shared" si="0"/>
        <v>0</v>
      </c>
      <c r="AH4" s="2">
        <f t="shared" si="0"/>
        <v>0</v>
      </c>
      <c r="AI4" s="2">
        <f t="shared" si="0"/>
        <v>0</v>
      </c>
      <c r="AJ4" s="2">
        <f aca="true" t="shared" si="1" ref="AJ4:BE4">COUNTIF(AJ7:AJ13,"●")</f>
        <v>0</v>
      </c>
      <c r="AK4" s="2">
        <f t="shared" si="1"/>
        <v>0</v>
      </c>
      <c r="AL4" s="2">
        <f t="shared" si="1"/>
        <v>0</v>
      </c>
      <c r="AM4" s="2">
        <f t="shared" si="1"/>
        <v>0</v>
      </c>
      <c r="AN4" s="2">
        <f t="shared" si="1"/>
        <v>0</v>
      </c>
      <c r="AO4" s="2">
        <f t="shared" si="1"/>
        <v>0</v>
      </c>
      <c r="AP4" s="2">
        <f t="shared" si="1"/>
        <v>0</v>
      </c>
      <c r="AQ4" s="2">
        <f t="shared" si="1"/>
        <v>0</v>
      </c>
      <c r="AR4" s="2">
        <f t="shared" si="1"/>
        <v>0</v>
      </c>
      <c r="AS4" s="2">
        <f t="shared" si="1"/>
        <v>0</v>
      </c>
      <c r="AT4" s="2">
        <f t="shared" si="1"/>
        <v>0</v>
      </c>
      <c r="AU4" s="2">
        <f t="shared" si="1"/>
        <v>0</v>
      </c>
      <c r="AV4" s="2">
        <f t="shared" si="1"/>
        <v>0</v>
      </c>
      <c r="AW4" s="2">
        <f t="shared" si="1"/>
        <v>0</v>
      </c>
      <c r="AX4" s="2">
        <f t="shared" si="1"/>
        <v>0</v>
      </c>
      <c r="AY4" s="2">
        <f t="shared" si="1"/>
        <v>0</v>
      </c>
      <c r="AZ4" s="2">
        <f t="shared" si="1"/>
        <v>0</v>
      </c>
      <c r="BA4" s="2">
        <f t="shared" si="1"/>
        <v>0</v>
      </c>
      <c r="BB4" s="2">
        <f t="shared" si="1"/>
        <v>0</v>
      </c>
      <c r="BC4" s="2">
        <f t="shared" si="1"/>
        <v>0</v>
      </c>
      <c r="BD4" s="2">
        <f t="shared" si="1"/>
        <v>0</v>
      </c>
      <c r="BE4" s="2">
        <f t="shared" si="1"/>
        <v>0</v>
      </c>
    </row>
    <row r="5" spans="1:57" ht="14.25" customHeight="1">
      <c r="A5" s="7" t="s">
        <v>9</v>
      </c>
      <c r="B5" s="7"/>
      <c r="C5" s="7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</row>
    <row r="6" spans="1:57" ht="14.25" customHeight="1">
      <c r="A6" s="5" t="s">
        <v>10</v>
      </c>
      <c r="B6" s="5" t="s">
        <v>11</v>
      </c>
      <c r="C6" s="5" t="s">
        <v>12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  <c r="X6" s="5">
        <v>21</v>
      </c>
      <c r="Y6" s="5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5">
        <v>46</v>
      </c>
      <c r="AX6" s="5">
        <v>47</v>
      </c>
      <c r="AY6" s="5">
        <v>48</v>
      </c>
      <c r="AZ6" s="5">
        <v>49</v>
      </c>
      <c r="BA6" s="5">
        <v>50</v>
      </c>
      <c r="BB6" s="5">
        <v>51</v>
      </c>
      <c r="BC6" s="5">
        <v>52</v>
      </c>
      <c r="BD6" s="5">
        <v>53</v>
      </c>
      <c r="BE6" s="5">
        <v>54</v>
      </c>
    </row>
    <row r="7" spans="1:57" ht="14.25" customHeight="1">
      <c r="A7" s="53" t="s">
        <v>72</v>
      </c>
      <c r="B7" s="3" t="s">
        <v>22</v>
      </c>
      <c r="C7" s="2">
        <f>COUNTIF(D7:BE7,"●")</f>
        <v>2</v>
      </c>
      <c r="D7" s="93" t="s">
        <v>110</v>
      </c>
      <c r="E7" s="93" t="s">
        <v>110</v>
      </c>
      <c r="F7" s="4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3"/>
      <c r="AV7" s="21"/>
      <c r="AW7" s="21"/>
      <c r="AX7" s="21"/>
      <c r="AY7" s="21"/>
      <c r="AZ7" s="21"/>
      <c r="BA7" s="21"/>
      <c r="BB7" s="21"/>
      <c r="BC7" s="3"/>
      <c r="BD7" s="3"/>
      <c r="BE7" s="3"/>
    </row>
    <row r="8" spans="1:57" ht="14.25" customHeight="1">
      <c r="A8" s="53" t="s">
        <v>73</v>
      </c>
      <c r="B8" s="3" t="s">
        <v>22</v>
      </c>
      <c r="C8" s="2">
        <f>COUNTIF(D8:BE8,"●")</f>
        <v>2</v>
      </c>
      <c r="D8" s="93" t="s">
        <v>110</v>
      </c>
      <c r="E8" s="93" t="s">
        <v>110</v>
      </c>
      <c r="F8" s="21"/>
      <c r="G8" s="3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3"/>
      <c r="BD8" s="3"/>
      <c r="BE8" s="3"/>
    </row>
    <row r="9" spans="1:57" ht="14.25" customHeight="1">
      <c r="A9" s="53" t="s">
        <v>74</v>
      </c>
      <c r="B9" s="3" t="s">
        <v>22</v>
      </c>
      <c r="C9" s="2">
        <f>COUNTIF(D9:BE9,"●")</f>
        <v>2</v>
      </c>
      <c r="D9" s="93" t="s">
        <v>110</v>
      </c>
      <c r="E9" s="93" t="s">
        <v>110</v>
      </c>
      <c r="F9" s="21"/>
      <c r="G9" s="3"/>
      <c r="H9" s="3"/>
      <c r="I9" s="21"/>
      <c r="J9" s="21"/>
      <c r="K9" s="21"/>
      <c r="L9" s="21"/>
      <c r="M9" s="3"/>
      <c r="N9" s="21"/>
      <c r="O9" s="21"/>
      <c r="P9" s="3"/>
      <c r="Q9" s="3"/>
      <c r="R9" s="3"/>
      <c r="S9" s="3"/>
      <c r="T9" s="3"/>
      <c r="U9" s="21"/>
      <c r="V9" s="3"/>
      <c r="W9" s="21"/>
      <c r="X9" s="3"/>
      <c r="Y9" s="2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1"/>
      <c r="AW9" s="21"/>
      <c r="AX9" s="21"/>
      <c r="AY9" s="21"/>
      <c r="AZ9" s="21"/>
      <c r="BA9" s="21"/>
      <c r="BB9" s="21"/>
      <c r="BC9" s="3"/>
      <c r="BD9" s="3"/>
      <c r="BE9" s="3"/>
    </row>
    <row r="10" spans="1:57" ht="14.25" customHeight="1">
      <c r="A10" s="53" t="s">
        <v>75</v>
      </c>
      <c r="B10" s="3" t="s">
        <v>22</v>
      </c>
      <c r="C10" s="2">
        <f>COUNTIF(D10:BE10,"●")</f>
        <v>2</v>
      </c>
      <c r="D10" s="93" t="s">
        <v>110</v>
      </c>
      <c r="E10" s="93" t="s">
        <v>110</v>
      </c>
      <c r="F10" s="21"/>
      <c r="G10" s="3"/>
      <c r="H10" s="21"/>
      <c r="I10" s="21"/>
      <c r="J10" s="21"/>
      <c r="K10" s="21"/>
      <c r="L10" s="21"/>
      <c r="M10" s="3"/>
      <c r="N10" s="21"/>
      <c r="O10" s="21"/>
      <c r="P10" s="21"/>
      <c r="Q10" s="21"/>
      <c r="R10" s="21"/>
      <c r="S10" s="3"/>
      <c r="T10" s="21"/>
      <c r="U10" s="21"/>
      <c r="V10" s="3"/>
      <c r="W10" s="21"/>
      <c r="X10" s="21"/>
      <c r="Y10" s="21"/>
      <c r="Z10" s="21"/>
      <c r="AA10" s="21"/>
      <c r="AB10" s="21"/>
      <c r="AC10" s="3"/>
      <c r="AD10" s="21"/>
      <c r="AE10" s="21"/>
      <c r="AF10" s="21"/>
      <c r="AG10" s="21"/>
      <c r="AH10" s="3"/>
      <c r="AI10" s="21"/>
      <c r="AJ10" s="21"/>
      <c r="AK10" s="3"/>
      <c r="AL10" s="3"/>
      <c r="AM10" s="21"/>
      <c r="AN10" s="3"/>
      <c r="AO10" s="3"/>
      <c r="AP10" s="3"/>
      <c r="AQ10" s="3"/>
      <c r="AR10" s="21"/>
      <c r="AS10" s="21"/>
      <c r="AT10" s="3"/>
      <c r="AU10" s="21"/>
      <c r="AV10" s="3"/>
      <c r="AW10" s="21"/>
      <c r="AX10" s="21"/>
      <c r="AY10" s="3"/>
      <c r="AZ10" s="3"/>
      <c r="BA10" s="3"/>
      <c r="BB10" s="3"/>
      <c r="BC10" s="3"/>
      <c r="BD10" s="3"/>
      <c r="BE10" s="3"/>
    </row>
    <row r="11" spans="1:57" ht="14.25" customHeight="1">
      <c r="A11" s="53" t="s">
        <v>108</v>
      </c>
      <c r="B11" s="3" t="s">
        <v>22</v>
      </c>
      <c r="C11" s="2">
        <f>COUNTIF(D11:BE11,"●")</f>
        <v>2</v>
      </c>
      <c r="D11" s="93" t="s">
        <v>110</v>
      </c>
      <c r="E11" s="93" t="s">
        <v>110</v>
      </c>
      <c r="F11" s="3"/>
      <c r="G11" s="3"/>
      <c r="H11" s="41"/>
      <c r="I11" s="21"/>
      <c r="J11" s="3"/>
      <c r="K11" s="3"/>
      <c r="L11" s="21"/>
      <c r="M11" s="21"/>
      <c r="N11" s="21"/>
      <c r="O11" s="21"/>
      <c r="P11" s="21"/>
      <c r="Q11" s="21"/>
      <c r="R11" s="3"/>
      <c r="S11" s="21"/>
      <c r="T11" s="21"/>
      <c r="U11" s="21"/>
      <c r="V11" s="3"/>
      <c r="W11" s="21"/>
      <c r="X11" s="21"/>
      <c r="Y11" s="3"/>
      <c r="Z11" s="21"/>
      <c r="AA11" s="3"/>
      <c r="AB11" s="3"/>
      <c r="AC11" s="3"/>
      <c r="AD11" s="3"/>
      <c r="AE11" s="21"/>
      <c r="AF11" s="3"/>
      <c r="AG11" s="3"/>
      <c r="AH11" s="3"/>
      <c r="AI11" s="2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4.25" customHeight="1">
      <c r="A12" s="53"/>
      <c r="B12" s="3"/>
      <c r="C12" s="2"/>
      <c r="D12" s="21"/>
      <c r="E12" s="21"/>
      <c r="F12" s="41"/>
      <c r="G12" s="52"/>
      <c r="H12" s="5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3"/>
      <c r="BD12" s="3"/>
      <c r="BE12" s="3"/>
    </row>
    <row r="13" spans="1:57" ht="16.5">
      <c r="A13" s="54"/>
      <c r="B13" s="3"/>
      <c r="C13" s="2"/>
      <c r="D13" s="21"/>
      <c r="E13" s="21"/>
      <c r="F13" s="52"/>
      <c r="G13" s="3"/>
      <c r="H13" s="5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4.25" customHeight="1">
      <c r="A14" s="10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2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2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4" t="s">
        <v>6</v>
      </c>
      <c r="B16" s="30">
        <f>COUNTIF(B20:B24,"재적")</f>
        <v>3</v>
      </c>
      <c r="C16" s="72"/>
      <c r="D16" s="161" t="s">
        <v>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</row>
    <row r="17" spans="1:57" ht="14.25" customHeight="1">
      <c r="A17" s="4" t="s">
        <v>20</v>
      </c>
      <c r="B17" s="30">
        <f>COUNTIF(B20:B24,"신입")</f>
        <v>0</v>
      </c>
      <c r="C17" s="72"/>
      <c r="D17" s="2">
        <f aca="true" t="shared" si="2" ref="D17:AI17">COUNTIF(D20:D24,"●")</f>
        <v>3</v>
      </c>
      <c r="E17" s="2">
        <f t="shared" si="2"/>
        <v>3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  <c r="AG17" s="2">
        <f t="shared" si="2"/>
        <v>0</v>
      </c>
      <c r="AH17" s="2">
        <f t="shared" si="2"/>
        <v>0</v>
      </c>
      <c r="AI17" s="2">
        <f t="shared" si="2"/>
        <v>0</v>
      </c>
      <c r="AJ17" s="2">
        <f aca="true" t="shared" si="3" ref="AJ17:BE17">COUNTIF(AJ20:AJ24,"●")</f>
        <v>0</v>
      </c>
      <c r="AK17" s="2">
        <f t="shared" si="3"/>
        <v>0</v>
      </c>
      <c r="AL17" s="2">
        <f t="shared" si="3"/>
        <v>0</v>
      </c>
      <c r="AM17" s="2">
        <f t="shared" si="3"/>
        <v>0</v>
      </c>
      <c r="AN17" s="2">
        <f t="shared" si="3"/>
        <v>0</v>
      </c>
      <c r="AO17" s="2">
        <f t="shared" si="3"/>
        <v>0</v>
      </c>
      <c r="AP17" s="2">
        <f t="shared" si="3"/>
        <v>0</v>
      </c>
      <c r="AQ17" s="2">
        <f t="shared" si="3"/>
        <v>0</v>
      </c>
      <c r="AR17" s="2">
        <f t="shared" si="3"/>
        <v>0</v>
      </c>
      <c r="AS17" s="2">
        <f t="shared" si="3"/>
        <v>0</v>
      </c>
      <c r="AT17" s="2">
        <f t="shared" si="3"/>
        <v>0</v>
      </c>
      <c r="AU17" s="2">
        <f t="shared" si="3"/>
        <v>0</v>
      </c>
      <c r="AV17" s="2">
        <f t="shared" si="3"/>
        <v>0</v>
      </c>
      <c r="AW17" s="2">
        <f t="shared" si="3"/>
        <v>0</v>
      </c>
      <c r="AX17" s="2">
        <f t="shared" si="3"/>
        <v>0</v>
      </c>
      <c r="AY17" s="2">
        <f t="shared" si="3"/>
        <v>0</v>
      </c>
      <c r="AZ17" s="2">
        <f t="shared" si="3"/>
        <v>0</v>
      </c>
      <c r="BA17" s="2">
        <f t="shared" si="3"/>
        <v>0</v>
      </c>
      <c r="BB17" s="2">
        <f t="shared" si="3"/>
        <v>0</v>
      </c>
      <c r="BC17" s="2">
        <f t="shared" si="3"/>
        <v>0</v>
      </c>
      <c r="BD17" s="2">
        <f t="shared" si="3"/>
        <v>0</v>
      </c>
      <c r="BE17" s="2">
        <f t="shared" si="3"/>
        <v>0</v>
      </c>
    </row>
    <row r="18" spans="1:57" ht="14.25" customHeight="1">
      <c r="A18" s="7" t="s">
        <v>9</v>
      </c>
      <c r="B18" s="6"/>
      <c r="C18" s="9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</row>
    <row r="19" spans="1:57" ht="14.25" customHeight="1">
      <c r="A19" s="5" t="s">
        <v>10</v>
      </c>
      <c r="B19" s="36" t="s">
        <v>11</v>
      </c>
      <c r="C19" s="36" t="s">
        <v>12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36">
        <v>8</v>
      </c>
      <c r="L19" s="36">
        <v>9</v>
      </c>
      <c r="M19" s="36">
        <v>10</v>
      </c>
      <c r="N19" s="36">
        <v>11</v>
      </c>
      <c r="O19" s="36">
        <v>12</v>
      </c>
      <c r="P19" s="36">
        <v>13</v>
      </c>
      <c r="Q19" s="36">
        <v>14</v>
      </c>
      <c r="R19" s="36">
        <v>15</v>
      </c>
      <c r="S19" s="36">
        <v>16</v>
      </c>
      <c r="T19" s="36">
        <v>17</v>
      </c>
      <c r="U19" s="36">
        <v>18</v>
      </c>
      <c r="V19" s="36">
        <v>19</v>
      </c>
      <c r="W19" s="36">
        <v>20</v>
      </c>
      <c r="X19" s="36">
        <v>21</v>
      </c>
      <c r="Y19" s="36">
        <v>22</v>
      </c>
      <c r="Z19" s="36">
        <v>23</v>
      </c>
      <c r="AA19" s="36">
        <v>24</v>
      </c>
      <c r="AB19" s="36">
        <v>25</v>
      </c>
      <c r="AC19" s="36">
        <v>26</v>
      </c>
      <c r="AD19" s="36">
        <v>27</v>
      </c>
      <c r="AE19" s="36">
        <v>28</v>
      </c>
      <c r="AF19" s="36">
        <v>29</v>
      </c>
      <c r="AG19" s="36">
        <v>30</v>
      </c>
      <c r="AH19" s="36">
        <v>31</v>
      </c>
      <c r="AI19" s="36">
        <v>32</v>
      </c>
      <c r="AJ19" s="36">
        <v>33</v>
      </c>
      <c r="AK19" s="36">
        <v>34</v>
      </c>
      <c r="AL19" s="36">
        <v>35</v>
      </c>
      <c r="AM19" s="36">
        <v>36</v>
      </c>
      <c r="AN19" s="36">
        <v>37</v>
      </c>
      <c r="AO19" s="36">
        <v>38</v>
      </c>
      <c r="AP19" s="36">
        <v>39</v>
      </c>
      <c r="AQ19" s="36">
        <v>40</v>
      </c>
      <c r="AR19" s="36">
        <v>41</v>
      </c>
      <c r="AS19" s="36">
        <v>42</v>
      </c>
      <c r="AT19" s="36">
        <v>43</v>
      </c>
      <c r="AU19" s="36">
        <v>44</v>
      </c>
      <c r="AV19" s="36">
        <v>45</v>
      </c>
      <c r="AW19" s="36">
        <v>46</v>
      </c>
      <c r="AX19" s="36">
        <v>47</v>
      </c>
      <c r="AY19" s="36">
        <v>48</v>
      </c>
      <c r="AZ19" s="36">
        <v>49</v>
      </c>
      <c r="BA19" s="36">
        <v>50</v>
      </c>
      <c r="BB19" s="36">
        <v>51</v>
      </c>
      <c r="BC19" s="36">
        <v>52</v>
      </c>
      <c r="BD19" s="36">
        <v>53</v>
      </c>
      <c r="BE19" s="36">
        <v>54</v>
      </c>
    </row>
    <row r="20" spans="1:57" ht="14.25" customHeight="1">
      <c r="A20" s="53" t="s">
        <v>76</v>
      </c>
      <c r="B20" s="3" t="s">
        <v>22</v>
      </c>
      <c r="C20" s="2">
        <f>COUNTIF(D20:BE20,"●")</f>
        <v>2</v>
      </c>
      <c r="D20" s="93" t="s">
        <v>110</v>
      </c>
      <c r="E20" s="93" t="s">
        <v>110</v>
      </c>
      <c r="F20" s="41"/>
      <c r="G20" s="3"/>
      <c r="H20" s="3"/>
      <c r="I20" s="41"/>
      <c r="J20" s="41"/>
      <c r="K20" s="3"/>
      <c r="L20" s="3"/>
      <c r="M20" s="41"/>
      <c r="N20" s="3"/>
      <c r="O20" s="21"/>
      <c r="P20" s="3"/>
      <c r="Q20" s="3"/>
      <c r="R20" s="3"/>
      <c r="S20" s="3"/>
      <c r="T20" s="3"/>
      <c r="U20" s="3"/>
      <c r="V20" s="3"/>
      <c r="W20" s="3"/>
      <c r="X20" s="3"/>
      <c r="Y20" s="21"/>
      <c r="Z20" s="21"/>
      <c r="AA20" s="21"/>
      <c r="AB20" s="3"/>
      <c r="AC20" s="3"/>
      <c r="AD20" s="3"/>
      <c r="AE20" s="3"/>
      <c r="AF20" s="21"/>
      <c r="AG20" s="21"/>
      <c r="AH20" s="3"/>
      <c r="AI20" s="2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21"/>
      <c r="BB20" s="21"/>
      <c r="BC20" s="3"/>
      <c r="BD20" s="3"/>
      <c r="BE20" s="3"/>
    </row>
    <row r="21" spans="1:57" ht="14.25" customHeight="1">
      <c r="A21" s="53" t="s">
        <v>77</v>
      </c>
      <c r="B21" s="3" t="s">
        <v>22</v>
      </c>
      <c r="C21" s="2">
        <f>COUNTIF(D21:BE21,"●")</f>
        <v>2</v>
      </c>
      <c r="D21" s="93" t="s">
        <v>110</v>
      </c>
      <c r="E21" s="93" t="s">
        <v>110</v>
      </c>
      <c r="F21" s="41"/>
      <c r="G21" s="41"/>
      <c r="H21" s="41"/>
      <c r="I21" s="41"/>
      <c r="J21" s="41"/>
      <c r="K21" s="41"/>
      <c r="L21" s="41"/>
      <c r="M21" s="4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3"/>
      <c r="BD21" s="3"/>
      <c r="BE21" s="3"/>
    </row>
    <row r="22" spans="1:57" ht="14.25" customHeight="1">
      <c r="A22" s="53" t="s">
        <v>78</v>
      </c>
      <c r="B22" s="3" t="s">
        <v>22</v>
      </c>
      <c r="C22" s="2">
        <f>COUNTIF(D22:BE22,"●")</f>
        <v>2</v>
      </c>
      <c r="D22" s="93" t="s">
        <v>110</v>
      </c>
      <c r="E22" s="93" t="s">
        <v>110</v>
      </c>
      <c r="F22" s="41"/>
      <c r="G22" s="3"/>
      <c r="H22" s="41"/>
      <c r="I22" s="41"/>
      <c r="J22" s="41"/>
      <c r="K22" s="41"/>
      <c r="L22" s="41"/>
      <c r="M22" s="4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"/>
      <c r="AI22" s="21"/>
      <c r="AJ22" s="3"/>
      <c r="AK22" s="3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3"/>
      <c r="BD22" s="3"/>
      <c r="BE22" s="3"/>
    </row>
    <row r="23" spans="1:57" ht="14.25" customHeight="1">
      <c r="A23" s="54"/>
      <c r="B23" s="3"/>
      <c r="C23" s="2"/>
      <c r="D23" s="21"/>
      <c r="E23" s="21"/>
      <c r="F23" s="41"/>
      <c r="G23" s="3"/>
      <c r="H23" s="41"/>
      <c r="I23" s="3"/>
      <c r="J23" s="3"/>
      <c r="K23" s="3"/>
      <c r="L23" s="41"/>
      <c r="M23" s="41"/>
      <c r="N23" s="3"/>
      <c r="O23" s="21"/>
      <c r="P23" s="21"/>
      <c r="Q23" s="21"/>
      <c r="R23" s="3"/>
      <c r="S23" s="21"/>
      <c r="T23" s="3"/>
      <c r="U23" s="3"/>
      <c r="V23" s="21"/>
      <c r="W23" s="3"/>
      <c r="X23" s="21"/>
      <c r="Y23" s="21"/>
      <c r="Z23" s="3"/>
      <c r="AA23" s="21"/>
      <c r="AB23" s="3"/>
      <c r="AC23" s="21"/>
      <c r="AD23" s="3"/>
      <c r="AE23" s="21"/>
      <c r="AF23" s="3"/>
      <c r="AG23" s="3"/>
      <c r="AH23" s="3"/>
      <c r="AI23" s="21"/>
      <c r="AJ23" s="21"/>
      <c r="AK23" s="21"/>
      <c r="AL23" s="21"/>
      <c r="AM23" s="21"/>
      <c r="AN23" s="3"/>
      <c r="AO23" s="21"/>
      <c r="AP23" s="3"/>
      <c r="AQ23" s="3"/>
      <c r="AR23" s="3"/>
      <c r="AS23" s="21"/>
      <c r="AT23" s="3"/>
      <c r="AU23" s="21"/>
      <c r="AV23" s="21"/>
      <c r="AW23" s="21"/>
      <c r="AX23" s="21"/>
      <c r="AY23" s="3"/>
      <c r="AZ23" s="21"/>
      <c r="BA23" s="21"/>
      <c r="BB23" s="3"/>
      <c r="BC23" s="3"/>
      <c r="BD23" s="3"/>
      <c r="BE23" s="3"/>
    </row>
    <row r="24" spans="1:57" ht="16.5">
      <c r="A24" s="53"/>
      <c r="B24" s="3"/>
      <c r="C24" s="2"/>
      <c r="D24" s="21"/>
      <c r="E24" s="21"/>
      <c r="F24" s="41"/>
      <c r="G24" s="3"/>
      <c r="H24" s="3"/>
      <c r="I24" s="41"/>
      <c r="J24" s="41"/>
      <c r="K24" s="41"/>
      <c r="L24" s="41"/>
      <c r="M24" s="41"/>
      <c r="N24" s="21"/>
      <c r="O24" s="3"/>
      <c r="P24" s="21"/>
      <c r="Q24" s="21"/>
      <c r="R24" s="21"/>
      <c r="S24" s="21"/>
      <c r="T24" s="21"/>
      <c r="U24" s="21"/>
      <c r="V24" s="21"/>
      <c r="W24" s="21"/>
      <c r="X24" s="3"/>
      <c r="Y24" s="3"/>
      <c r="Z24" s="21"/>
      <c r="AA24" s="21"/>
      <c r="AB24" s="21"/>
      <c r="AC24" s="21"/>
      <c r="AD24" s="21"/>
      <c r="AE24" s="21"/>
      <c r="AF24" s="21"/>
      <c r="AG24" s="21"/>
      <c r="AH24" s="3"/>
      <c r="AI24" s="21"/>
      <c r="AJ24" s="21"/>
      <c r="AK24" s="21"/>
      <c r="AL24" s="21"/>
      <c r="AM24" s="21"/>
      <c r="AN24" s="21"/>
      <c r="AO24" s="21"/>
      <c r="AP24" s="3"/>
      <c r="AQ24" s="3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3"/>
      <c r="BD24" s="3"/>
      <c r="BE24" s="3"/>
    </row>
    <row r="25" spans="1:57" ht="16.5">
      <c r="A25" s="10" t="s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31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16.5">
      <c r="A26" s="55" t="s">
        <v>113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1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16.5">
      <c r="A27" s="4" t="s">
        <v>6</v>
      </c>
      <c r="B27" s="30">
        <f>COUNTIF(B31:B37,"재적")</f>
        <v>5</v>
      </c>
      <c r="C27" s="72"/>
      <c r="D27" s="161" t="s">
        <v>30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</row>
    <row r="28" spans="1:57" ht="16.5">
      <c r="A28" s="4" t="s">
        <v>20</v>
      </c>
      <c r="B28" s="30">
        <f>COUNTIF(B31:B37,"신입")</f>
        <v>0</v>
      </c>
      <c r="C28" s="72"/>
      <c r="D28" s="2">
        <f aca="true" t="shared" si="4" ref="D28:AI28">COUNTIF(D31:D37,"●")</f>
        <v>5</v>
      </c>
      <c r="E28" s="2">
        <f t="shared" si="4"/>
        <v>5</v>
      </c>
      <c r="F28" s="2">
        <f t="shared" si="4"/>
        <v>0</v>
      </c>
      <c r="G28" s="2">
        <f t="shared" si="4"/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0</v>
      </c>
      <c r="R28" s="2">
        <f t="shared" si="4"/>
        <v>0</v>
      </c>
      <c r="S28" s="2">
        <f t="shared" si="4"/>
        <v>0</v>
      </c>
      <c r="T28" s="2">
        <f t="shared" si="4"/>
        <v>0</v>
      </c>
      <c r="U28" s="2">
        <f t="shared" si="4"/>
        <v>0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">
        <f t="shared" si="4"/>
        <v>0</v>
      </c>
      <c r="AF28" s="2">
        <f t="shared" si="4"/>
        <v>0</v>
      </c>
      <c r="AG28" s="2">
        <f t="shared" si="4"/>
        <v>0</v>
      </c>
      <c r="AH28" s="2">
        <f t="shared" si="4"/>
        <v>0</v>
      </c>
      <c r="AI28" s="2">
        <f t="shared" si="4"/>
        <v>0</v>
      </c>
      <c r="AJ28" s="2">
        <f aca="true" t="shared" si="5" ref="AJ28:BE28">COUNTIF(AJ31:AJ37,"●")</f>
        <v>0</v>
      </c>
      <c r="AK28" s="2">
        <f t="shared" si="5"/>
        <v>0</v>
      </c>
      <c r="AL28" s="2">
        <f t="shared" si="5"/>
        <v>0</v>
      </c>
      <c r="AM28" s="2">
        <f t="shared" si="5"/>
        <v>0</v>
      </c>
      <c r="AN28" s="2">
        <f t="shared" si="5"/>
        <v>0</v>
      </c>
      <c r="AO28" s="2">
        <f t="shared" si="5"/>
        <v>0</v>
      </c>
      <c r="AP28" s="2">
        <f t="shared" si="5"/>
        <v>0</v>
      </c>
      <c r="AQ28" s="2">
        <f t="shared" si="5"/>
        <v>0</v>
      </c>
      <c r="AR28" s="2">
        <f t="shared" si="5"/>
        <v>0</v>
      </c>
      <c r="AS28" s="2">
        <f t="shared" si="5"/>
        <v>0</v>
      </c>
      <c r="AT28" s="2">
        <f t="shared" si="5"/>
        <v>0</v>
      </c>
      <c r="AU28" s="2">
        <f t="shared" si="5"/>
        <v>0</v>
      </c>
      <c r="AV28" s="2">
        <f t="shared" si="5"/>
        <v>0</v>
      </c>
      <c r="AW28" s="2">
        <f t="shared" si="5"/>
        <v>0</v>
      </c>
      <c r="AX28" s="2">
        <f t="shared" si="5"/>
        <v>0</v>
      </c>
      <c r="AY28" s="2">
        <f t="shared" si="5"/>
        <v>0</v>
      </c>
      <c r="AZ28" s="2">
        <f t="shared" si="5"/>
        <v>0</v>
      </c>
      <c r="BA28" s="2">
        <f t="shared" si="5"/>
        <v>0</v>
      </c>
      <c r="BB28" s="2">
        <f t="shared" si="5"/>
        <v>0</v>
      </c>
      <c r="BC28" s="2">
        <f t="shared" si="5"/>
        <v>0</v>
      </c>
      <c r="BD28" s="2">
        <f t="shared" si="5"/>
        <v>0</v>
      </c>
      <c r="BE28" s="2">
        <f t="shared" si="5"/>
        <v>0</v>
      </c>
    </row>
    <row r="29" spans="1:57" ht="16.5">
      <c r="A29" s="7" t="s">
        <v>9</v>
      </c>
      <c r="B29" s="7"/>
      <c r="C29" s="7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</row>
    <row r="30" spans="1:57" ht="14.25" customHeight="1">
      <c r="A30" s="5" t="s">
        <v>10</v>
      </c>
      <c r="B30" s="36" t="s">
        <v>31</v>
      </c>
      <c r="C30" s="36" t="s">
        <v>32</v>
      </c>
      <c r="D30" s="36">
        <v>1</v>
      </c>
      <c r="E30" s="36">
        <v>2</v>
      </c>
      <c r="F30" s="36">
        <v>3</v>
      </c>
      <c r="G30" s="36">
        <v>4</v>
      </c>
      <c r="H30" s="36">
        <v>5</v>
      </c>
      <c r="I30" s="36">
        <v>6</v>
      </c>
      <c r="J30" s="36">
        <v>7</v>
      </c>
      <c r="K30" s="36">
        <v>8</v>
      </c>
      <c r="L30" s="36">
        <v>9</v>
      </c>
      <c r="M30" s="36">
        <v>10</v>
      </c>
      <c r="N30" s="36">
        <v>11</v>
      </c>
      <c r="O30" s="36">
        <v>12</v>
      </c>
      <c r="P30" s="36">
        <v>13</v>
      </c>
      <c r="Q30" s="36">
        <v>14</v>
      </c>
      <c r="R30" s="36">
        <v>15</v>
      </c>
      <c r="S30" s="36">
        <v>16</v>
      </c>
      <c r="T30" s="36">
        <v>17</v>
      </c>
      <c r="U30" s="36">
        <v>18</v>
      </c>
      <c r="V30" s="36">
        <v>19</v>
      </c>
      <c r="W30" s="36">
        <v>20</v>
      </c>
      <c r="X30" s="36">
        <v>21</v>
      </c>
      <c r="Y30" s="36">
        <v>22</v>
      </c>
      <c r="Z30" s="36">
        <v>23</v>
      </c>
      <c r="AA30" s="36">
        <v>24</v>
      </c>
      <c r="AB30" s="36">
        <v>25</v>
      </c>
      <c r="AC30" s="36">
        <v>26</v>
      </c>
      <c r="AD30" s="36">
        <v>27</v>
      </c>
      <c r="AE30" s="36">
        <v>28</v>
      </c>
      <c r="AF30" s="36">
        <v>29</v>
      </c>
      <c r="AG30" s="36">
        <v>30</v>
      </c>
      <c r="AH30" s="36">
        <v>31</v>
      </c>
      <c r="AI30" s="36">
        <v>32</v>
      </c>
      <c r="AJ30" s="36">
        <v>33</v>
      </c>
      <c r="AK30" s="36">
        <v>34</v>
      </c>
      <c r="AL30" s="36">
        <v>35</v>
      </c>
      <c r="AM30" s="36">
        <v>36</v>
      </c>
      <c r="AN30" s="36">
        <v>37</v>
      </c>
      <c r="AO30" s="36">
        <v>38</v>
      </c>
      <c r="AP30" s="36">
        <v>39</v>
      </c>
      <c r="AQ30" s="36">
        <v>40</v>
      </c>
      <c r="AR30" s="36">
        <v>41</v>
      </c>
      <c r="AS30" s="36">
        <v>42</v>
      </c>
      <c r="AT30" s="36">
        <v>43</v>
      </c>
      <c r="AU30" s="36">
        <v>44</v>
      </c>
      <c r="AV30" s="36">
        <v>45</v>
      </c>
      <c r="AW30" s="36">
        <v>46</v>
      </c>
      <c r="AX30" s="36">
        <v>47</v>
      </c>
      <c r="AY30" s="36">
        <v>48</v>
      </c>
      <c r="AZ30" s="36">
        <v>49</v>
      </c>
      <c r="BA30" s="36">
        <v>50</v>
      </c>
      <c r="BB30" s="36">
        <v>51</v>
      </c>
      <c r="BC30" s="36">
        <v>52</v>
      </c>
      <c r="BD30" s="36">
        <v>53</v>
      </c>
      <c r="BE30" s="36">
        <v>54</v>
      </c>
    </row>
    <row r="31" spans="1:57" ht="16.5">
      <c r="A31" s="53" t="s">
        <v>79</v>
      </c>
      <c r="B31" s="3" t="s">
        <v>22</v>
      </c>
      <c r="C31" s="2">
        <f>COUNTIF(D31:BE31,"●")</f>
        <v>2</v>
      </c>
      <c r="D31" s="93" t="s">
        <v>110</v>
      </c>
      <c r="E31" s="93" t="s">
        <v>110</v>
      </c>
      <c r="F31" s="41"/>
      <c r="G31" s="41"/>
      <c r="H31" s="41"/>
      <c r="I31" s="41"/>
      <c r="J31" s="41"/>
      <c r="K31" s="41"/>
      <c r="L31" s="41"/>
      <c r="M31" s="4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3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3"/>
      <c r="BD31" s="3"/>
      <c r="BE31" s="3"/>
    </row>
    <row r="32" spans="1:57" ht="16.5">
      <c r="A32" s="53" t="s">
        <v>80</v>
      </c>
      <c r="B32" s="3" t="s">
        <v>22</v>
      </c>
      <c r="C32" s="2">
        <f>COUNTIF(D32:BE32,"●")</f>
        <v>2</v>
      </c>
      <c r="D32" s="93" t="s">
        <v>110</v>
      </c>
      <c r="E32" s="93" t="s">
        <v>110</v>
      </c>
      <c r="F32" s="41"/>
      <c r="G32" s="3"/>
      <c r="H32" s="41"/>
      <c r="I32" s="41"/>
      <c r="J32" s="41"/>
      <c r="K32" s="41"/>
      <c r="L32" s="41"/>
      <c r="M32" s="4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3"/>
      <c r="BD32" s="3"/>
      <c r="BE32" s="3"/>
    </row>
    <row r="33" spans="1:57" ht="16.5">
      <c r="A33" s="53" t="s">
        <v>81</v>
      </c>
      <c r="B33" s="3" t="s">
        <v>22</v>
      </c>
      <c r="C33" s="2">
        <f>COUNTIF(D33:BE33,"●")</f>
        <v>2</v>
      </c>
      <c r="D33" s="93" t="s">
        <v>110</v>
      </c>
      <c r="E33" s="93" t="s">
        <v>110</v>
      </c>
      <c r="F33" s="41"/>
      <c r="G33" s="41"/>
      <c r="H33" s="41"/>
      <c r="I33" s="41"/>
      <c r="J33" s="41"/>
      <c r="K33" s="41"/>
      <c r="L33" s="41"/>
      <c r="M33" s="4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3"/>
      <c r="AS33" s="21"/>
      <c r="AT33" s="21"/>
      <c r="AU33" s="21"/>
      <c r="AV33" s="21"/>
      <c r="AW33" s="21"/>
      <c r="AX33" s="21"/>
      <c r="AY33" s="21"/>
      <c r="AZ33" s="21"/>
      <c r="BA33" s="21"/>
      <c r="BB33" s="3"/>
      <c r="BC33" s="3"/>
      <c r="BD33" s="3"/>
      <c r="BE33" s="3"/>
    </row>
    <row r="34" spans="1:57" ht="16.5">
      <c r="A34" s="53" t="s">
        <v>82</v>
      </c>
      <c r="B34" s="3" t="s">
        <v>22</v>
      </c>
      <c r="C34" s="2">
        <f>COUNTIF(D34:BE34,"●")</f>
        <v>2</v>
      </c>
      <c r="D34" s="93" t="s">
        <v>110</v>
      </c>
      <c r="E34" s="93" t="s">
        <v>110</v>
      </c>
      <c r="F34" s="41"/>
      <c r="G34" s="41"/>
      <c r="H34" s="41"/>
      <c r="I34" s="41"/>
      <c r="J34" s="3"/>
      <c r="K34" s="41"/>
      <c r="L34" s="41"/>
      <c r="M34" s="4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3"/>
      <c r="AX34" s="21"/>
      <c r="AY34" s="21"/>
      <c r="AZ34" s="21"/>
      <c r="BA34" s="21"/>
      <c r="BB34" s="21"/>
      <c r="BC34" s="3"/>
      <c r="BD34" s="3"/>
      <c r="BE34" s="3"/>
    </row>
    <row r="35" spans="1:57" ht="16.5">
      <c r="A35" s="53" t="s">
        <v>83</v>
      </c>
      <c r="B35" s="3" t="s">
        <v>22</v>
      </c>
      <c r="C35" s="2">
        <f>COUNTIF(D35:BE35,"●")</f>
        <v>2</v>
      </c>
      <c r="D35" s="93" t="s">
        <v>110</v>
      </c>
      <c r="E35" s="93" t="s">
        <v>110</v>
      </c>
      <c r="F35" s="41"/>
      <c r="G35" s="3"/>
      <c r="H35" s="41"/>
      <c r="I35" s="3"/>
      <c r="J35" s="41"/>
      <c r="K35" s="3"/>
      <c r="L35" s="41"/>
      <c r="M35" s="41"/>
      <c r="N35" s="21"/>
      <c r="O35" s="21"/>
      <c r="P35" s="21"/>
      <c r="Q35" s="21"/>
      <c r="R35" s="2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6.5">
      <c r="A36" s="53"/>
      <c r="B36" s="3"/>
      <c r="C36" s="2"/>
      <c r="D36" s="21"/>
      <c r="E36" s="21"/>
      <c r="F36" s="41"/>
      <c r="G36" s="3"/>
      <c r="H36" s="4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6.5">
      <c r="A37" s="53"/>
      <c r="B37" s="3"/>
      <c r="C37" s="2"/>
      <c r="D37" s="21"/>
      <c r="E37" s="21"/>
      <c r="F37" s="41"/>
      <c r="G37" s="3"/>
      <c r="H37" s="3"/>
      <c r="I37" s="3"/>
      <c r="J37" s="3"/>
      <c r="K37" s="3"/>
      <c r="L37" s="3"/>
      <c r="M37" s="3"/>
      <c r="N37" s="3"/>
      <c r="O37" s="2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</sheetData>
  <sheetProtection/>
  <mergeCells count="6">
    <mergeCell ref="D27:BE27"/>
    <mergeCell ref="D3:BE3"/>
    <mergeCell ref="D5:BE5"/>
    <mergeCell ref="D29:BE29"/>
    <mergeCell ref="D16:BE16"/>
    <mergeCell ref="D18:BE18"/>
  </mergeCells>
  <conditionalFormatting sqref="A7:A13 A31:A37 A20:A24">
    <cfRule type="expression" priority="1" dxfId="58" stopIfTrue="1">
      <formula>B7="신"</formula>
    </cfRule>
    <cfRule type="expression" priority="2" dxfId="59" stopIfTrue="1">
      <formula>ISERROR(A7)</formula>
    </cfRule>
  </conditionalFormatting>
  <conditionalFormatting sqref="AK35:AV35 P37:BE37 D37:N37 H31:I35 J31:J33 H36:J36 S35:W35 J35 K31:K34 L31:M35 Z35 G31 G33:G34 AP36:AQ36 L36:AN36 AY36:BE36 AS36:AV36 AC35:AI35 AJ33:AJ35 AR33 AW34:AW35 AX35:BB35 BC31:BE35 BB33 G24:K24 T23 AJ24 X24:Y24 O24 BC24:BE24 C27:C28 AZ20 G21 I21:K22 AM20 AT20 W20:X20 M20:M24 S20:U20 AE20 AC20 AJ20:AK20 I20:J20 P20 AH20 L21:L24 H21:H23 AU11 AD9:AG9 T9 AY10:BB11 AU9 AW11:AX11 AV10:AV11 AF11:AG11 AM11 AC9:AC11 Z9:AB9 V9:V11 X9 Y11 AA11:AB11 AD11 AZ13 S9:S10 P9:R9 J11:K11 G12:H12 D12:F13 M10 R11 D7:F7 H13 AI9 AH9:AH11 AJ8:AJ11 AK9:AL11 AM9 AR11:AS11 AN9:AQ11 AR9:AS9 AT9:AT11 BC7:BE12 D8:H11 C16:C17 C3:C4 E7:E11 D20:F24 D31:F36">
    <cfRule type="cellIs" priority="3" dxfId="59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I7:I12 G13 I13:AY13 BA13:BE13 M11:M12 L7:L12 M7:M9 N7:O12 P10:Q12 T10:T12 P7:T8 V12 V7:V8 W7:W12 X7:X8 X10:X12 Y12 Z10:Z12 AA10:AB10 AA12:AD12 AE10:AE12 AF10:AG10 AI10:AI12 AF12:AH12 AU10 Z7:AU8 AW7:AX10 AY7:BB9 AJ12:BB12 AJ10 B20:B24 B7:B13">
    <cfRule type="expression" priority="4" dxfId="58" stopIfTrue="1">
      <formula>B7="신"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14" sqref="C14"/>
    </sheetView>
  </sheetViews>
  <sheetFormatPr defaultColWidth="9.140625" defaultRowHeight="15"/>
  <cols>
    <col min="1" max="1" width="5.57421875" style="61" customWidth="1"/>
    <col min="2" max="2" width="2.57421875" style="61" customWidth="1"/>
    <col min="3" max="3" width="2.57421875" style="13" customWidth="1"/>
    <col min="4" max="57" width="2.421875" style="13" customWidth="1"/>
    <col min="58" max="16384" width="9.00390625" style="13" customWidth="1"/>
  </cols>
  <sheetData>
    <row r="1" spans="1:57" ht="14.25" customHeight="1">
      <c r="A1" s="9" t="s">
        <v>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14.25" customHeight="1">
      <c r="A2" s="58" t="s">
        <v>65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14.25" customHeight="1">
      <c r="A3" s="57" t="s">
        <v>6</v>
      </c>
      <c r="B3" s="59">
        <f>COUNTIF(B7:B15,"재적")</f>
        <v>8</v>
      </c>
      <c r="C3" s="72"/>
      <c r="D3" s="161" t="s">
        <v>34</v>
      </c>
      <c r="E3" s="161"/>
      <c r="F3" s="16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ht="14.25" customHeight="1">
      <c r="A4" s="36" t="s">
        <v>8</v>
      </c>
      <c r="B4" s="59">
        <f>COUNTIF(B7:B15,"신입")</f>
        <v>0</v>
      </c>
      <c r="C4" s="72"/>
      <c r="D4" s="2">
        <f aca="true" t="shared" si="0" ref="D4:AI4">COUNTIF(D7:D15,"●")</f>
        <v>5</v>
      </c>
      <c r="E4" s="2">
        <f t="shared" si="0"/>
        <v>6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">
        <f t="shared" si="0"/>
        <v>0</v>
      </c>
      <c r="AH4" s="2">
        <f t="shared" si="0"/>
        <v>0</v>
      </c>
      <c r="AI4" s="2">
        <f t="shared" si="0"/>
        <v>0</v>
      </c>
      <c r="AJ4" s="2">
        <f aca="true" t="shared" si="1" ref="AJ4:BE4">COUNTIF(AJ7:AJ15,"●")</f>
        <v>0</v>
      </c>
      <c r="AK4" s="2">
        <f t="shared" si="1"/>
        <v>0</v>
      </c>
      <c r="AL4" s="2">
        <f t="shared" si="1"/>
        <v>0</v>
      </c>
      <c r="AM4" s="2">
        <f t="shared" si="1"/>
        <v>0</v>
      </c>
      <c r="AN4" s="2">
        <f t="shared" si="1"/>
        <v>0</v>
      </c>
      <c r="AO4" s="2">
        <f t="shared" si="1"/>
        <v>0</v>
      </c>
      <c r="AP4" s="2">
        <f t="shared" si="1"/>
        <v>0</v>
      </c>
      <c r="AQ4" s="2">
        <f t="shared" si="1"/>
        <v>0</v>
      </c>
      <c r="AR4" s="2">
        <f t="shared" si="1"/>
        <v>0</v>
      </c>
      <c r="AS4" s="2">
        <f t="shared" si="1"/>
        <v>0</v>
      </c>
      <c r="AT4" s="2">
        <f t="shared" si="1"/>
        <v>0</v>
      </c>
      <c r="AU4" s="2">
        <f t="shared" si="1"/>
        <v>0</v>
      </c>
      <c r="AV4" s="2">
        <f t="shared" si="1"/>
        <v>0</v>
      </c>
      <c r="AW4" s="2">
        <f t="shared" si="1"/>
        <v>0</v>
      </c>
      <c r="AX4" s="2">
        <f t="shared" si="1"/>
        <v>0</v>
      </c>
      <c r="AY4" s="2">
        <f t="shared" si="1"/>
        <v>0</v>
      </c>
      <c r="AZ4" s="2">
        <f t="shared" si="1"/>
        <v>0</v>
      </c>
      <c r="BA4" s="2">
        <f t="shared" si="1"/>
        <v>0</v>
      </c>
      <c r="BB4" s="2">
        <f t="shared" si="1"/>
        <v>0</v>
      </c>
      <c r="BC4" s="2">
        <f t="shared" si="1"/>
        <v>0</v>
      </c>
      <c r="BD4" s="2">
        <f t="shared" si="1"/>
        <v>0</v>
      </c>
      <c r="BE4" s="2">
        <f t="shared" si="1"/>
        <v>0</v>
      </c>
    </row>
    <row r="5" spans="1:57" ht="14.25" customHeight="1">
      <c r="A5" s="6" t="s">
        <v>9</v>
      </c>
      <c r="B5" s="6"/>
      <c r="C5" s="72"/>
      <c r="D5" s="162"/>
      <c r="E5" s="162"/>
      <c r="F5" s="162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4.25" customHeight="1">
      <c r="A6" s="36" t="s">
        <v>10</v>
      </c>
      <c r="B6" s="36" t="s">
        <v>11</v>
      </c>
      <c r="C6" s="36" t="s">
        <v>35</v>
      </c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6">
        <v>14</v>
      </c>
      <c r="R6" s="36">
        <v>15</v>
      </c>
      <c r="S6" s="36">
        <v>16</v>
      </c>
      <c r="T6" s="36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6">
        <v>44</v>
      </c>
      <c r="AV6" s="36">
        <v>45</v>
      </c>
      <c r="AW6" s="36">
        <v>46</v>
      </c>
      <c r="AX6" s="36">
        <v>47</v>
      </c>
      <c r="AY6" s="36">
        <v>48</v>
      </c>
      <c r="AZ6" s="36">
        <v>49</v>
      </c>
      <c r="BA6" s="36">
        <v>50</v>
      </c>
      <c r="BB6" s="36">
        <v>51</v>
      </c>
      <c r="BC6" s="36">
        <v>52</v>
      </c>
      <c r="BD6" s="36">
        <v>53</v>
      </c>
      <c r="BE6" s="36">
        <v>54</v>
      </c>
    </row>
    <row r="7" spans="1:57" ht="16.5">
      <c r="A7" s="60" t="s">
        <v>114</v>
      </c>
      <c r="B7" s="60" t="s">
        <v>21</v>
      </c>
      <c r="C7" s="2">
        <f aca="true" t="shared" si="2" ref="C7:C15">COUNTIF(D7:BE7,"●")</f>
        <v>2</v>
      </c>
      <c r="D7" s="93" t="s">
        <v>110</v>
      </c>
      <c r="E7" s="93" t="s">
        <v>110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4.25" customHeight="1">
      <c r="A8" s="60" t="s">
        <v>115</v>
      </c>
      <c r="B8" s="60" t="s">
        <v>21</v>
      </c>
      <c r="C8" s="2">
        <f t="shared" si="2"/>
        <v>0</v>
      </c>
      <c r="D8" s="21"/>
      <c r="E8" s="2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4.25" customHeight="1">
      <c r="A9" s="60" t="s">
        <v>116</v>
      </c>
      <c r="B9" s="60" t="s">
        <v>21</v>
      </c>
      <c r="C9" s="2">
        <f t="shared" si="2"/>
        <v>2</v>
      </c>
      <c r="D9" s="93" t="s">
        <v>110</v>
      </c>
      <c r="E9" s="93" t="s">
        <v>110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4.25" customHeight="1">
      <c r="A10" s="60" t="s">
        <v>117</v>
      </c>
      <c r="B10" s="60" t="s">
        <v>21</v>
      </c>
      <c r="C10" s="2">
        <f t="shared" si="2"/>
        <v>2</v>
      </c>
      <c r="D10" s="93" t="s">
        <v>110</v>
      </c>
      <c r="E10" s="93" t="s">
        <v>110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4.25" customHeight="1">
      <c r="A11" s="60" t="s">
        <v>118</v>
      </c>
      <c r="B11" s="60" t="s">
        <v>21</v>
      </c>
      <c r="C11" s="2">
        <f t="shared" si="2"/>
        <v>2</v>
      </c>
      <c r="D11" s="93" t="s">
        <v>110</v>
      </c>
      <c r="E11" s="93" t="s">
        <v>110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4.25" customHeight="1">
      <c r="A12" s="60" t="s">
        <v>119</v>
      </c>
      <c r="B12" s="60" t="s">
        <v>21</v>
      </c>
      <c r="C12" s="2">
        <f t="shared" si="2"/>
        <v>2</v>
      </c>
      <c r="D12" s="93" t="s">
        <v>110</v>
      </c>
      <c r="E12" s="93" t="s">
        <v>110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4.25" customHeight="1">
      <c r="A13" s="60" t="s">
        <v>120</v>
      </c>
      <c r="B13" s="60" t="s">
        <v>21</v>
      </c>
      <c r="C13" s="2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4.25" customHeight="1">
      <c r="A14" s="62" t="s">
        <v>159</v>
      </c>
      <c r="B14" s="36" t="s">
        <v>21</v>
      </c>
      <c r="C14" s="2">
        <f t="shared" si="2"/>
        <v>1</v>
      </c>
      <c r="D14" s="3"/>
      <c r="E14" s="93" t="s">
        <v>110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4.25" customHeight="1">
      <c r="A15" s="51"/>
      <c r="B15" s="36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6.5">
      <c r="A16" s="11" t="s">
        <v>3</v>
      </c>
      <c r="B16" s="11"/>
      <c r="C16" s="12"/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6.5">
      <c r="A17" s="58" t="s">
        <v>128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ht="16.5">
      <c r="A18" s="57" t="s">
        <v>6</v>
      </c>
      <c r="B18" s="59">
        <f>COUNTIF(B22:B30,"재적")</f>
        <v>7</v>
      </c>
      <c r="C18" s="72"/>
      <c r="D18" s="161" t="s">
        <v>34</v>
      </c>
      <c r="E18" s="161"/>
      <c r="F18" s="161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6.5">
      <c r="A19" s="36" t="s">
        <v>8</v>
      </c>
      <c r="B19" s="59">
        <f>COUNTIF(B22:B30,"신입")</f>
        <v>0</v>
      </c>
      <c r="C19" s="72"/>
      <c r="D19" s="2">
        <f aca="true" t="shared" si="3" ref="D19:AI19">COUNTIF(D22:D30,"●")</f>
        <v>4</v>
      </c>
      <c r="E19" s="2">
        <f t="shared" si="3"/>
        <v>3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P19" s="2">
        <f t="shared" si="3"/>
        <v>0</v>
      </c>
      <c r="Q19" s="2">
        <f t="shared" si="3"/>
        <v>0</v>
      </c>
      <c r="R19" s="2">
        <f t="shared" si="3"/>
        <v>0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3"/>
        <v>0</v>
      </c>
      <c r="X19" s="2">
        <f t="shared" si="3"/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aca="true" t="shared" si="4" ref="AJ19:BE19">COUNTIF(AJ22:AJ30,"●")</f>
        <v>0</v>
      </c>
      <c r="AK19" s="2">
        <f t="shared" si="4"/>
        <v>0</v>
      </c>
      <c r="AL19" s="2">
        <f t="shared" si="4"/>
        <v>0</v>
      </c>
      <c r="AM19" s="2">
        <f t="shared" si="4"/>
        <v>0</v>
      </c>
      <c r="AN19" s="2">
        <f t="shared" si="4"/>
        <v>0</v>
      </c>
      <c r="AO19" s="2">
        <f t="shared" si="4"/>
        <v>0</v>
      </c>
      <c r="AP19" s="2">
        <f t="shared" si="4"/>
        <v>0</v>
      </c>
      <c r="AQ19" s="2">
        <f t="shared" si="4"/>
        <v>0</v>
      </c>
      <c r="AR19" s="2">
        <f t="shared" si="4"/>
        <v>0</v>
      </c>
      <c r="AS19" s="2">
        <f t="shared" si="4"/>
        <v>0</v>
      </c>
      <c r="AT19" s="2">
        <f t="shared" si="4"/>
        <v>0</v>
      </c>
      <c r="AU19" s="2">
        <f t="shared" si="4"/>
        <v>0</v>
      </c>
      <c r="AV19" s="2">
        <f t="shared" si="4"/>
        <v>0</v>
      </c>
      <c r="AW19" s="2">
        <f t="shared" si="4"/>
        <v>0</v>
      </c>
      <c r="AX19" s="2">
        <f t="shared" si="4"/>
        <v>0</v>
      </c>
      <c r="AY19" s="2">
        <f t="shared" si="4"/>
        <v>0</v>
      </c>
      <c r="AZ19" s="2">
        <f t="shared" si="4"/>
        <v>0</v>
      </c>
      <c r="BA19" s="2">
        <f t="shared" si="4"/>
        <v>0</v>
      </c>
      <c r="BB19" s="2">
        <f t="shared" si="4"/>
        <v>0</v>
      </c>
      <c r="BC19" s="2">
        <f t="shared" si="4"/>
        <v>0</v>
      </c>
      <c r="BD19" s="2">
        <f t="shared" si="4"/>
        <v>0</v>
      </c>
      <c r="BE19" s="2">
        <f t="shared" si="4"/>
        <v>0</v>
      </c>
    </row>
    <row r="20" spans="1:57" ht="16.5">
      <c r="A20" s="6" t="s">
        <v>9</v>
      </c>
      <c r="B20" s="59">
        <f>COUNTIF(B22:B31,"등반")</f>
        <v>0</v>
      </c>
      <c r="C20" s="92"/>
      <c r="D20" s="163"/>
      <c r="E20" s="163"/>
      <c r="F20" s="163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customHeight="1">
      <c r="A21" s="36" t="s">
        <v>10</v>
      </c>
      <c r="B21" s="36" t="s">
        <v>11</v>
      </c>
      <c r="C21" s="36" t="s">
        <v>35</v>
      </c>
      <c r="D21" s="36">
        <v>1</v>
      </c>
      <c r="E21" s="36">
        <v>2</v>
      </c>
      <c r="F21" s="36">
        <v>3</v>
      </c>
      <c r="G21" s="36">
        <v>4</v>
      </c>
      <c r="H21" s="36">
        <v>5</v>
      </c>
      <c r="I21" s="36">
        <v>6</v>
      </c>
      <c r="J21" s="36">
        <v>7</v>
      </c>
      <c r="K21" s="36">
        <v>8</v>
      </c>
      <c r="L21" s="36">
        <v>9</v>
      </c>
      <c r="M21" s="36">
        <v>10</v>
      </c>
      <c r="N21" s="36">
        <v>11</v>
      </c>
      <c r="O21" s="36">
        <v>12</v>
      </c>
      <c r="P21" s="36">
        <v>13</v>
      </c>
      <c r="Q21" s="36">
        <v>14</v>
      </c>
      <c r="R21" s="36">
        <v>15</v>
      </c>
      <c r="S21" s="36">
        <v>16</v>
      </c>
      <c r="T21" s="36">
        <v>17</v>
      </c>
      <c r="U21" s="36">
        <v>18</v>
      </c>
      <c r="V21" s="36">
        <v>19</v>
      </c>
      <c r="W21" s="36">
        <v>20</v>
      </c>
      <c r="X21" s="36">
        <v>21</v>
      </c>
      <c r="Y21" s="36">
        <v>22</v>
      </c>
      <c r="Z21" s="36">
        <v>23</v>
      </c>
      <c r="AA21" s="36">
        <v>24</v>
      </c>
      <c r="AB21" s="36">
        <v>25</v>
      </c>
      <c r="AC21" s="36">
        <v>26</v>
      </c>
      <c r="AD21" s="36">
        <v>27</v>
      </c>
      <c r="AE21" s="36">
        <v>28</v>
      </c>
      <c r="AF21" s="36">
        <v>29</v>
      </c>
      <c r="AG21" s="36">
        <v>30</v>
      </c>
      <c r="AH21" s="36">
        <v>31</v>
      </c>
      <c r="AI21" s="36">
        <v>32</v>
      </c>
      <c r="AJ21" s="36">
        <v>33</v>
      </c>
      <c r="AK21" s="36">
        <v>34</v>
      </c>
      <c r="AL21" s="36">
        <v>35</v>
      </c>
      <c r="AM21" s="36">
        <v>36</v>
      </c>
      <c r="AN21" s="36">
        <v>37</v>
      </c>
      <c r="AO21" s="36">
        <v>38</v>
      </c>
      <c r="AP21" s="36">
        <v>39</v>
      </c>
      <c r="AQ21" s="36">
        <v>40</v>
      </c>
      <c r="AR21" s="36">
        <v>41</v>
      </c>
      <c r="AS21" s="36">
        <v>42</v>
      </c>
      <c r="AT21" s="36">
        <v>43</v>
      </c>
      <c r="AU21" s="36">
        <v>44</v>
      </c>
      <c r="AV21" s="36">
        <v>45</v>
      </c>
      <c r="AW21" s="36">
        <v>46</v>
      </c>
      <c r="AX21" s="36">
        <v>47</v>
      </c>
      <c r="AY21" s="36">
        <v>48</v>
      </c>
      <c r="AZ21" s="36">
        <v>49</v>
      </c>
      <c r="BA21" s="36">
        <v>50</v>
      </c>
      <c r="BB21" s="36">
        <v>51</v>
      </c>
      <c r="BC21" s="36">
        <v>52</v>
      </c>
      <c r="BD21" s="36">
        <v>53</v>
      </c>
      <c r="BE21" s="36">
        <v>54</v>
      </c>
    </row>
    <row r="22" spans="1:57" ht="16.5">
      <c r="A22" s="60" t="s">
        <v>121</v>
      </c>
      <c r="B22" s="60" t="s">
        <v>21</v>
      </c>
      <c r="C22" s="2">
        <f aca="true" t="shared" si="5" ref="C22:C30">COUNTIF(D22:BE22,"●")</f>
        <v>0</v>
      </c>
      <c r="D22" s="2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1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6.5">
      <c r="A23" s="60" t="s">
        <v>122</v>
      </c>
      <c r="B23" s="60" t="s">
        <v>21</v>
      </c>
      <c r="C23" s="2">
        <f t="shared" si="5"/>
        <v>0</v>
      </c>
      <c r="D23" s="2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6.5">
      <c r="A24" s="60" t="s">
        <v>123</v>
      </c>
      <c r="B24" s="60" t="s">
        <v>21</v>
      </c>
      <c r="C24" s="2">
        <f t="shared" si="5"/>
        <v>0</v>
      </c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6.5">
      <c r="A25" s="60" t="s">
        <v>124</v>
      </c>
      <c r="B25" s="60" t="s">
        <v>21</v>
      </c>
      <c r="C25" s="2">
        <f t="shared" si="5"/>
        <v>2</v>
      </c>
      <c r="D25" s="93" t="s">
        <v>110</v>
      </c>
      <c r="E25" s="93" t="s">
        <v>110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4.25" customHeight="1">
      <c r="A26" s="60" t="s">
        <v>125</v>
      </c>
      <c r="B26" s="60" t="s">
        <v>21</v>
      </c>
      <c r="C26" s="2">
        <f t="shared" si="5"/>
        <v>2</v>
      </c>
      <c r="D26" s="93" t="s">
        <v>110</v>
      </c>
      <c r="E26" s="93" t="s">
        <v>110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6.5">
      <c r="A27" s="60" t="s">
        <v>126</v>
      </c>
      <c r="B27" s="60" t="s">
        <v>21</v>
      </c>
      <c r="C27" s="2">
        <f t="shared" si="5"/>
        <v>2</v>
      </c>
      <c r="D27" s="93" t="s">
        <v>110</v>
      </c>
      <c r="E27" s="93" t="s">
        <v>110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6.5">
      <c r="A28" s="60" t="s">
        <v>127</v>
      </c>
      <c r="B28" s="60" t="s">
        <v>21</v>
      </c>
      <c r="C28" s="2">
        <f t="shared" si="5"/>
        <v>1</v>
      </c>
      <c r="D28" s="93" t="s">
        <v>110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1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6.5">
      <c r="A29" s="62"/>
      <c r="B29" s="36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6.5">
      <c r="A30" s="51"/>
      <c r="B30" s="36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1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6.5">
      <c r="A31" s="9" t="s">
        <v>4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6.5">
      <c r="A32" s="58" t="s">
        <v>68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16.5">
      <c r="A33" s="57" t="s">
        <v>6</v>
      </c>
      <c r="B33" s="59">
        <f>COUNTIF(B37:B43,"재적")</f>
        <v>5</v>
      </c>
      <c r="C33" s="72"/>
      <c r="D33" s="161" t="s">
        <v>34</v>
      </c>
      <c r="E33" s="161"/>
      <c r="F33" s="161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6.5">
      <c r="A34" s="36" t="s">
        <v>8</v>
      </c>
      <c r="B34" s="59">
        <f>COUNTIF(B37:B43,"신입")</f>
        <v>0</v>
      </c>
      <c r="C34" s="72"/>
      <c r="D34" s="2">
        <f aca="true" t="shared" si="6" ref="D34:AI34">COUNTIF(D37:D43,"●")</f>
        <v>4</v>
      </c>
      <c r="E34" s="2">
        <f t="shared" si="6"/>
        <v>5</v>
      </c>
      <c r="F34" s="2">
        <f t="shared" si="6"/>
        <v>0</v>
      </c>
      <c r="G34" s="2">
        <f t="shared" si="6"/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  <c r="Q34" s="2">
        <f t="shared" si="6"/>
        <v>0</v>
      </c>
      <c r="R34" s="2">
        <f t="shared" si="6"/>
        <v>0</v>
      </c>
      <c r="S34" s="2">
        <f t="shared" si="6"/>
        <v>0</v>
      </c>
      <c r="T34" s="2">
        <f t="shared" si="6"/>
        <v>0</v>
      </c>
      <c r="U34" s="2">
        <f t="shared" si="6"/>
        <v>0</v>
      </c>
      <c r="V34" s="2">
        <f t="shared" si="6"/>
        <v>0</v>
      </c>
      <c r="W34" s="2">
        <f t="shared" si="6"/>
        <v>0</v>
      </c>
      <c r="X34" s="2">
        <f t="shared" si="6"/>
        <v>0</v>
      </c>
      <c r="Y34" s="2">
        <f t="shared" si="6"/>
        <v>0</v>
      </c>
      <c r="Z34" s="2">
        <f t="shared" si="6"/>
        <v>0</v>
      </c>
      <c r="AA34" s="2">
        <f t="shared" si="6"/>
        <v>0</v>
      </c>
      <c r="AB34" s="2">
        <f t="shared" si="6"/>
        <v>0</v>
      </c>
      <c r="AC34" s="2">
        <f t="shared" si="6"/>
        <v>0</v>
      </c>
      <c r="AD34" s="2">
        <f t="shared" si="6"/>
        <v>0</v>
      </c>
      <c r="AE34" s="2">
        <f t="shared" si="6"/>
        <v>0</v>
      </c>
      <c r="AF34" s="2">
        <f t="shared" si="6"/>
        <v>0</v>
      </c>
      <c r="AG34" s="2">
        <f t="shared" si="6"/>
        <v>0</v>
      </c>
      <c r="AH34" s="2">
        <f t="shared" si="6"/>
        <v>0</v>
      </c>
      <c r="AI34" s="2">
        <f t="shared" si="6"/>
        <v>0</v>
      </c>
      <c r="AJ34" s="2">
        <f aca="true" t="shared" si="7" ref="AJ34:BE34">COUNTIF(AJ37:AJ43,"●")</f>
        <v>0</v>
      </c>
      <c r="AK34" s="2">
        <f t="shared" si="7"/>
        <v>0</v>
      </c>
      <c r="AL34" s="2">
        <f t="shared" si="7"/>
        <v>0</v>
      </c>
      <c r="AM34" s="2">
        <f t="shared" si="7"/>
        <v>0</v>
      </c>
      <c r="AN34" s="2">
        <f t="shared" si="7"/>
        <v>0</v>
      </c>
      <c r="AO34" s="2">
        <f t="shared" si="7"/>
        <v>0</v>
      </c>
      <c r="AP34" s="2">
        <f t="shared" si="7"/>
        <v>0</v>
      </c>
      <c r="AQ34" s="2">
        <f t="shared" si="7"/>
        <v>0</v>
      </c>
      <c r="AR34" s="2">
        <f t="shared" si="7"/>
        <v>0</v>
      </c>
      <c r="AS34" s="2">
        <f t="shared" si="7"/>
        <v>0</v>
      </c>
      <c r="AT34" s="2">
        <f t="shared" si="7"/>
        <v>0</v>
      </c>
      <c r="AU34" s="2">
        <f t="shared" si="7"/>
        <v>0</v>
      </c>
      <c r="AV34" s="2">
        <f t="shared" si="7"/>
        <v>0</v>
      </c>
      <c r="AW34" s="2">
        <f t="shared" si="7"/>
        <v>0</v>
      </c>
      <c r="AX34" s="2">
        <f t="shared" si="7"/>
        <v>0</v>
      </c>
      <c r="AY34" s="2">
        <f t="shared" si="7"/>
        <v>0</v>
      </c>
      <c r="AZ34" s="2">
        <f t="shared" si="7"/>
        <v>0</v>
      </c>
      <c r="BA34" s="2">
        <f t="shared" si="7"/>
        <v>0</v>
      </c>
      <c r="BB34" s="2">
        <f t="shared" si="7"/>
        <v>0</v>
      </c>
      <c r="BC34" s="2">
        <f t="shared" si="7"/>
        <v>0</v>
      </c>
      <c r="BD34" s="2">
        <f t="shared" si="7"/>
        <v>0</v>
      </c>
      <c r="BE34" s="2">
        <f t="shared" si="7"/>
        <v>0</v>
      </c>
    </row>
    <row r="35" spans="1:57" ht="16.5">
      <c r="A35" s="6" t="s">
        <v>9</v>
      </c>
      <c r="B35" s="6"/>
      <c r="C35" s="72"/>
      <c r="D35" s="162"/>
      <c r="E35" s="162"/>
      <c r="F35" s="162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customHeight="1">
      <c r="A36" s="36" t="s">
        <v>10</v>
      </c>
      <c r="B36" s="36" t="s">
        <v>11</v>
      </c>
      <c r="C36" s="36" t="s">
        <v>35</v>
      </c>
      <c r="D36" s="36">
        <v>1</v>
      </c>
      <c r="E36" s="36">
        <v>2</v>
      </c>
      <c r="F36" s="36">
        <v>3</v>
      </c>
      <c r="G36" s="36">
        <v>4</v>
      </c>
      <c r="H36" s="36">
        <v>5</v>
      </c>
      <c r="I36" s="36">
        <v>6</v>
      </c>
      <c r="J36" s="36">
        <v>7</v>
      </c>
      <c r="K36" s="36">
        <v>8</v>
      </c>
      <c r="L36" s="36">
        <v>9</v>
      </c>
      <c r="M36" s="36">
        <v>10</v>
      </c>
      <c r="N36" s="36">
        <v>11</v>
      </c>
      <c r="O36" s="36">
        <v>12</v>
      </c>
      <c r="P36" s="36">
        <v>13</v>
      </c>
      <c r="Q36" s="36">
        <v>14</v>
      </c>
      <c r="R36" s="36">
        <v>15</v>
      </c>
      <c r="S36" s="36">
        <v>16</v>
      </c>
      <c r="T36" s="36">
        <v>17</v>
      </c>
      <c r="U36" s="36">
        <v>18</v>
      </c>
      <c r="V36" s="36">
        <v>19</v>
      </c>
      <c r="W36" s="36">
        <v>20</v>
      </c>
      <c r="X36" s="36">
        <v>21</v>
      </c>
      <c r="Y36" s="36">
        <v>22</v>
      </c>
      <c r="Z36" s="36">
        <v>23</v>
      </c>
      <c r="AA36" s="36">
        <v>24</v>
      </c>
      <c r="AB36" s="36">
        <v>25</v>
      </c>
      <c r="AC36" s="36">
        <v>26</v>
      </c>
      <c r="AD36" s="36">
        <v>27</v>
      </c>
      <c r="AE36" s="36">
        <v>28</v>
      </c>
      <c r="AF36" s="36">
        <v>29</v>
      </c>
      <c r="AG36" s="36">
        <v>30</v>
      </c>
      <c r="AH36" s="36">
        <v>31</v>
      </c>
      <c r="AI36" s="36">
        <v>32</v>
      </c>
      <c r="AJ36" s="36">
        <v>33</v>
      </c>
      <c r="AK36" s="36">
        <v>34</v>
      </c>
      <c r="AL36" s="36">
        <v>35</v>
      </c>
      <c r="AM36" s="36">
        <v>36</v>
      </c>
      <c r="AN36" s="36">
        <v>37</v>
      </c>
      <c r="AO36" s="36">
        <v>38</v>
      </c>
      <c r="AP36" s="36">
        <v>39</v>
      </c>
      <c r="AQ36" s="36">
        <v>40</v>
      </c>
      <c r="AR36" s="36">
        <v>41</v>
      </c>
      <c r="AS36" s="36">
        <v>42</v>
      </c>
      <c r="AT36" s="36">
        <v>43</v>
      </c>
      <c r="AU36" s="36">
        <v>44</v>
      </c>
      <c r="AV36" s="36">
        <v>45</v>
      </c>
      <c r="AW36" s="36">
        <v>46</v>
      </c>
      <c r="AX36" s="36">
        <v>47</v>
      </c>
      <c r="AY36" s="36">
        <v>48</v>
      </c>
      <c r="AZ36" s="36">
        <v>49</v>
      </c>
      <c r="BA36" s="36">
        <v>50</v>
      </c>
      <c r="BB36" s="36">
        <v>51</v>
      </c>
      <c r="BC36" s="36">
        <v>52</v>
      </c>
      <c r="BD36" s="36">
        <v>53</v>
      </c>
      <c r="BE36" s="36">
        <v>54</v>
      </c>
    </row>
    <row r="37" spans="1:57" ht="14.25" customHeight="1">
      <c r="A37" s="60" t="s">
        <v>129</v>
      </c>
      <c r="B37" s="60" t="s">
        <v>21</v>
      </c>
      <c r="C37" s="2">
        <f aca="true" t="shared" si="8" ref="C37:C43">COUNTIF(D37:BE37,"●")</f>
        <v>2</v>
      </c>
      <c r="D37" s="93" t="s">
        <v>110</v>
      </c>
      <c r="E37" s="93" t="s">
        <v>110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4.25" customHeight="1">
      <c r="A38" s="60" t="s">
        <v>130</v>
      </c>
      <c r="B38" s="60" t="s">
        <v>21</v>
      </c>
      <c r="C38" s="2">
        <f t="shared" si="8"/>
        <v>2</v>
      </c>
      <c r="D38" s="93" t="s">
        <v>110</v>
      </c>
      <c r="E38" s="93" t="s">
        <v>110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4.25" customHeight="1">
      <c r="A39" s="60" t="s">
        <v>131</v>
      </c>
      <c r="B39" s="60" t="s">
        <v>21</v>
      </c>
      <c r="C39" s="2">
        <f t="shared" si="8"/>
        <v>2</v>
      </c>
      <c r="D39" s="93" t="s">
        <v>110</v>
      </c>
      <c r="E39" s="93" t="s">
        <v>110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6.5">
      <c r="A40" s="60" t="s">
        <v>132</v>
      </c>
      <c r="B40" s="60" t="s">
        <v>21</v>
      </c>
      <c r="C40" s="2">
        <f t="shared" si="8"/>
        <v>2</v>
      </c>
      <c r="D40" s="93" t="s">
        <v>110</v>
      </c>
      <c r="E40" s="93" t="s">
        <v>110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6.5">
      <c r="A41" s="60" t="s">
        <v>133</v>
      </c>
      <c r="B41" s="60" t="s">
        <v>21</v>
      </c>
      <c r="C41" s="2">
        <f t="shared" si="8"/>
        <v>1</v>
      </c>
      <c r="D41" s="21"/>
      <c r="E41" s="93" t="s">
        <v>110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6.5">
      <c r="A42" s="62"/>
      <c r="B42" s="36"/>
      <c r="C42" s="2"/>
      <c r="D42" s="2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6.5">
      <c r="A43" s="62"/>
      <c r="B43" s="36"/>
      <c r="C43" s="2"/>
      <c r="D43" s="2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6.5">
      <c r="A44" s="11" t="s">
        <v>17</v>
      </c>
      <c r="B44" s="11"/>
      <c r="C44" s="12"/>
      <c r="D44" s="12"/>
      <c r="E44" s="12"/>
      <c r="F44" s="12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6.5">
      <c r="A45" s="58" t="s">
        <v>67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6.5">
      <c r="A46" s="57" t="s">
        <v>6</v>
      </c>
      <c r="B46" s="59">
        <f>COUNTIF(B50:B57,"재적")</f>
        <v>6</v>
      </c>
      <c r="C46" s="72"/>
      <c r="D46" s="161" t="s">
        <v>34</v>
      </c>
      <c r="E46" s="161"/>
      <c r="F46" s="161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6.5">
      <c r="A47" s="36" t="s">
        <v>8</v>
      </c>
      <c r="B47" s="59">
        <f>COUNTIF(B50:B57,"신입")</f>
        <v>0</v>
      </c>
      <c r="C47" s="72"/>
      <c r="D47" s="2">
        <f aca="true" t="shared" si="9" ref="D47:AI47">COUNTIF(D50:D57,"●")</f>
        <v>3</v>
      </c>
      <c r="E47" s="2">
        <f t="shared" si="9"/>
        <v>2</v>
      </c>
      <c r="F47" s="2">
        <f t="shared" si="9"/>
        <v>0</v>
      </c>
      <c r="G47" s="2">
        <f t="shared" si="9"/>
        <v>0</v>
      </c>
      <c r="H47" s="2">
        <f t="shared" si="9"/>
        <v>0</v>
      </c>
      <c r="I47" s="2">
        <f t="shared" si="9"/>
        <v>0</v>
      </c>
      <c r="J47" s="2">
        <f t="shared" si="9"/>
        <v>0</v>
      </c>
      <c r="K47" s="2">
        <f t="shared" si="9"/>
        <v>0</v>
      </c>
      <c r="L47" s="2">
        <f t="shared" si="9"/>
        <v>0</v>
      </c>
      <c r="M47" s="2">
        <f t="shared" si="9"/>
        <v>0</v>
      </c>
      <c r="N47" s="2">
        <f t="shared" si="9"/>
        <v>0</v>
      </c>
      <c r="O47" s="2">
        <f t="shared" si="9"/>
        <v>0</v>
      </c>
      <c r="P47" s="2">
        <f t="shared" si="9"/>
        <v>0</v>
      </c>
      <c r="Q47" s="2">
        <f t="shared" si="9"/>
        <v>0</v>
      </c>
      <c r="R47" s="2">
        <f t="shared" si="9"/>
        <v>0</v>
      </c>
      <c r="S47" s="2">
        <f t="shared" si="9"/>
        <v>0</v>
      </c>
      <c r="T47" s="2">
        <f t="shared" si="9"/>
        <v>0</v>
      </c>
      <c r="U47" s="2">
        <f t="shared" si="9"/>
        <v>0</v>
      </c>
      <c r="V47" s="2">
        <f t="shared" si="9"/>
        <v>0</v>
      </c>
      <c r="W47" s="2">
        <f t="shared" si="9"/>
        <v>0</v>
      </c>
      <c r="X47" s="2">
        <f t="shared" si="9"/>
        <v>0</v>
      </c>
      <c r="Y47" s="2">
        <f t="shared" si="9"/>
        <v>0</v>
      </c>
      <c r="Z47" s="2">
        <f t="shared" si="9"/>
        <v>0</v>
      </c>
      <c r="AA47" s="2">
        <f t="shared" si="9"/>
        <v>0</v>
      </c>
      <c r="AB47" s="2">
        <f t="shared" si="9"/>
        <v>0</v>
      </c>
      <c r="AC47" s="2">
        <f t="shared" si="9"/>
        <v>0</v>
      </c>
      <c r="AD47" s="2">
        <f t="shared" si="9"/>
        <v>0</v>
      </c>
      <c r="AE47" s="2">
        <f t="shared" si="9"/>
        <v>0</v>
      </c>
      <c r="AF47" s="2">
        <f t="shared" si="9"/>
        <v>0</v>
      </c>
      <c r="AG47" s="2">
        <f t="shared" si="9"/>
        <v>0</v>
      </c>
      <c r="AH47" s="2">
        <f t="shared" si="9"/>
        <v>0</v>
      </c>
      <c r="AI47" s="2">
        <f t="shared" si="9"/>
        <v>0</v>
      </c>
      <c r="AJ47" s="2">
        <f aca="true" t="shared" si="10" ref="AJ47:BE47">COUNTIF(AJ50:AJ57,"●")</f>
        <v>0</v>
      </c>
      <c r="AK47" s="2">
        <f t="shared" si="10"/>
        <v>0</v>
      </c>
      <c r="AL47" s="2">
        <f t="shared" si="10"/>
        <v>0</v>
      </c>
      <c r="AM47" s="2">
        <f t="shared" si="10"/>
        <v>0</v>
      </c>
      <c r="AN47" s="2">
        <f t="shared" si="10"/>
        <v>0</v>
      </c>
      <c r="AO47" s="2">
        <f t="shared" si="10"/>
        <v>0</v>
      </c>
      <c r="AP47" s="2">
        <f t="shared" si="10"/>
        <v>0</v>
      </c>
      <c r="AQ47" s="2">
        <f t="shared" si="10"/>
        <v>0</v>
      </c>
      <c r="AR47" s="2">
        <f t="shared" si="10"/>
        <v>0</v>
      </c>
      <c r="AS47" s="2">
        <f t="shared" si="10"/>
        <v>0</v>
      </c>
      <c r="AT47" s="2">
        <f t="shared" si="10"/>
        <v>0</v>
      </c>
      <c r="AU47" s="2">
        <f t="shared" si="10"/>
        <v>0</v>
      </c>
      <c r="AV47" s="2">
        <f t="shared" si="10"/>
        <v>0</v>
      </c>
      <c r="AW47" s="2">
        <f t="shared" si="10"/>
        <v>0</v>
      </c>
      <c r="AX47" s="2">
        <f t="shared" si="10"/>
        <v>0</v>
      </c>
      <c r="AY47" s="2">
        <f t="shared" si="10"/>
        <v>0</v>
      </c>
      <c r="AZ47" s="2">
        <f t="shared" si="10"/>
        <v>0</v>
      </c>
      <c r="BA47" s="2">
        <f t="shared" si="10"/>
        <v>0</v>
      </c>
      <c r="BB47" s="2">
        <f t="shared" si="10"/>
        <v>0</v>
      </c>
      <c r="BC47" s="2">
        <f t="shared" si="10"/>
        <v>0</v>
      </c>
      <c r="BD47" s="2">
        <f t="shared" si="10"/>
        <v>0</v>
      </c>
      <c r="BE47" s="2">
        <f t="shared" si="10"/>
        <v>0</v>
      </c>
    </row>
    <row r="48" spans="1:57" ht="16.5">
      <c r="A48" s="6" t="s">
        <v>9</v>
      </c>
      <c r="B48" s="6"/>
      <c r="C48" s="92"/>
      <c r="D48" s="163"/>
      <c r="E48" s="163"/>
      <c r="F48" s="163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customHeight="1">
      <c r="A49" s="36" t="s">
        <v>10</v>
      </c>
      <c r="B49" s="36" t="s">
        <v>11</v>
      </c>
      <c r="C49" s="36" t="s">
        <v>35</v>
      </c>
      <c r="D49" s="36">
        <v>1</v>
      </c>
      <c r="E49" s="36">
        <v>2</v>
      </c>
      <c r="F49" s="36">
        <v>3</v>
      </c>
      <c r="G49" s="36">
        <v>4</v>
      </c>
      <c r="H49" s="36">
        <v>5</v>
      </c>
      <c r="I49" s="36">
        <v>6</v>
      </c>
      <c r="J49" s="36">
        <v>7</v>
      </c>
      <c r="K49" s="36">
        <v>8</v>
      </c>
      <c r="L49" s="36">
        <v>9</v>
      </c>
      <c r="M49" s="36">
        <v>10</v>
      </c>
      <c r="N49" s="36">
        <v>11</v>
      </c>
      <c r="O49" s="36">
        <v>12</v>
      </c>
      <c r="P49" s="36">
        <v>13</v>
      </c>
      <c r="Q49" s="36">
        <v>14</v>
      </c>
      <c r="R49" s="36">
        <v>15</v>
      </c>
      <c r="S49" s="36">
        <v>16</v>
      </c>
      <c r="T49" s="36">
        <v>17</v>
      </c>
      <c r="U49" s="36">
        <v>18</v>
      </c>
      <c r="V49" s="36">
        <v>19</v>
      </c>
      <c r="W49" s="36">
        <v>20</v>
      </c>
      <c r="X49" s="36">
        <v>21</v>
      </c>
      <c r="Y49" s="36">
        <v>22</v>
      </c>
      <c r="Z49" s="36">
        <v>23</v>
      </c>
      <c r="AA49" s="36">
        <v>24</v>
      </c>
      <c r="AB49" s="36">
        <v>25</v>
      </c>
      <c r="AC49" s="36">
        <v>26</v>
      </c>
      <c r="AD49" s="36">
        <v>27</v>
      </c>
      <c r="AE49" s="36">
        <v>28</v>
      </c>
      <c r="AF49" s="36">
        <v>29</v>
      </c>
      <c r="AG49" s="36">
        <v>30</v>
      </c>
      <c r="AH49" s="36">
        <v>31</v>
      </c>
      <c r="AI49" s="36">
        <v>32</v>
      </c>
      <c r="AJ49" s="36">
        <v>33</v>
      </c>
      <c r="AK49" s="36">
        <v>34</v>
      </c>
      <c r="AL49" s="36">
        <v>35</v>
      </c>
      <c r="AM49" s="36">
        <v>36</v>
      </c>
      <c r="AN49" s="36">
        <v>37</v>
      </c>
      <c r="AO49" s="36">
        <v>38</v>
      </c>
      <c r="AP49" s="36">
        <v>39</v>
      </c>
      <c r="AQ49" s="36">
        <v>40</v>
      </c>
      <c r="AR49" s="36">
        <v>41</v>
      </c>
      <c r="AS49" s="36">
        <v>42</v>
      </c>
      <c r="AT49" s="36">
        <v>43</v>
      </c>
      <c r="AU49" s="36">
        <v>44</v>
      </c>
      <c r="AV49" s="36">
        <v>45</v>
      </c>
      <c r="AW49" s="36">
        <v>46</v>
      </c>
      <c r="AX49" s="36">
        <v>47</v>
      </c>
      <c r="AY49" s="36">
        <v>48</v>
      </c>
      <c r="AZ49" s="36">
        <v>49</v>
      </c>
      <c r="BA49" s="36">
        <v>50</v>
      </c>
      <c r="BB49" s="36">
        <v>51</v>
      </c>
      <c r="BC49" s="36">
        <v>52</v>
      </c>
      <c r="BD49" s="36">
        <v>53</v>
      </c>
      <c r="BE49" s="36">
        <v>54</v>
      </c>
    </row>
    <row r="50" spans="1:57" ht="16.5">
      <c r="A50" s="60" t="s">
        <v>134</v>
      </c>
      <c r="B50" s="60" t="s">
        <v>21</v>
      </c>
      <c r="C50" s="2">
        <f aca="true" t="shared" si="11" ref="C50:C57">COUNTIF(D50:BE50,"●")</f>
        <v>1</v>
      </c>
      <c r="D50" s="93" t="s">
        <v>110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16.5">
      <c r="A51" s="60" t="s">
        <v>135</v>
      </c>
      <c r="B51" s="60" t="s">
        <v>21</v>
      </c>
      <c r="C51" s="2">
        <f t="shared" si="11"/>
        <v>0</v>
      </c>
      <c r="D51" s="2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6.5">
      <c r="A52" s="60" t="s">
        <v>136</v>
      </c>
      <c r="B52" s="60" t="s">
        <v>21</v>
      </c>
      <c r="C52" s="2">
        <f t="shared" si="11"/>
        <v>0</v>
      </c>
      <c r="D52" s="2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6.5">
      <c r="A53" s="60" t="s">
        <v>137</v>
      </c>
      <c r="B53" s="60" t="s">
        <v>21</v>
      </c>
      <c r="C53" s="2">
        <f t="shared" si="11"/>
        <v>2</v>
      </c>
      <c r="D53" s="93" t="s">
        <v>110</v>
      </c>
      <c r="E53" s="93" t="s">
        <v>110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16.5">
      <c r="A54" s="60" t="s">
        <v>138</v>
      </c>
      <c r="B54" s="60" t="s">
        <v>21</v>
      </c>
      <c r="C54" s="2">
        <f t="shared" si="11"/>
        <v>2</v>
      </c>
      <c r="D54" s="93" t="s">
        <v>110</v>
      </c>
      <c r="E54" s="93" t="s">
        <v>110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6.5">
      <c r="A55" s="60" t="s">
        <v>139</v>
      </c>
      <c r="B55" s="60" t="s">
        <v>21</v>
      </c>
      <c r="C55" s="2">
        <f t="shared" si="11"/>
        <v>0</v>
      </c>
      <c r="D55" s="2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6.5">
      <c r="A56" s="8"/>
      <c r="B56" s="36"/>
      <c r="C56" s="2">
        <f t="shared" si="1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6.5">
      <c r="A57" s="8"/>
      <c r="B57" s="36"/>
      <c r="C57" s="2">
        <f t="shared" si="1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</sheetData>
  <sheetProtection/>
  <mergeCells count="8">
    <mergeCell ref="D48:F48"/>
    <mergeCell ref="D46:F46"/>
    <mergeCell ref="D5:F5"/>
    <mergeCell ref="D3:F3"/>
    <mergeCell ref="D33:F33"/>
    <mergeCell ref="D18:F18"/>
    <mergeCell ref="D20:F20"/>
    <mergeCell ref="D35:F35"/>
  </mergeCells>
  <conditionalFormatting sqref="A56:A57 A7:A15 A22:A30 A37:A43">
    <cfRule type="expression" priority="23" dxfId="58" stopIfTrue="1">
      <formula>B7="신"</formula>
    </cfRule>
    <cfRule type="expression" priority="24" dxfId="59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50:N57 E43:AA43 B50:B57 AX41:BE41 E42:U42 AA40 X42:AA42 E41:AA41 AB42:BE43 D38:Z40 BA37:BE40 AB38:AW41 AX38:AY40 BA30:BE30 D30:T30 X30 V30 B37:B43 AO28:BE28 AU26 AF23 AF27:BE27 AG22:AG23 AX22:AZ22 E22:AB25 E26:T26 E27:AA27 V26:Z26 AB26:AB27 AC27:AD27 AC22:AE22 AH22 AE27:AE28 AK23:AK25 AJ22:AK22 AF28:AH28 AL22:AL25 AC24:AJ25 AK28:AM28 AM22 AM24:AM25 AQ22:AR22 AN22:AP25 AQ24:AR25 AS22:AS25 AT22:AW23 D29:BE29 AT24:AZ25 BA22:BE26 E28:AC28 AB15 AH15:AJ15 AN15:AR15 AL15 D15:V15 AZ10 AZ8 X14:Y15 BA7:BE15 Z14:AT14 AU7:AU10 AV7:AV15 AW7:AY14 B22:B30 B7:B15 D10:D13 D25:D28 D37:AY37 E7:AT13 D14:W14 E25:E27 E37:E41">
    <cfRule type="expression" priority="25" dxfId="58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D7:E12 E14 E25:E27">
    <cfRule type="cellIs" priority="26" dxfId="59" operator="equal" stopIfTrue="1">
      <formula>0</formula>
    </cfRule>
  </conditionalFormatting>
  <conditionalFormatting sqref="D50">
    <cfRule type="expression" priority="11" dxfId="58" stopIfTrue="1">
      <formula>D50="신"</formula>
    </cfRule>
  </conditionalFormatting>
  <conditionalFormatting sqref="D53">
    <cfRule type="expression" priority="10" dxfId="58" stopIfTrue="1">
      <formula>D53="신"</formula>
    </cfRule>
  </conditionalFormatting>
  <conditionalFormatting sqref="D54">
    <cfRule type="expression" priority="9" dxfId="58" stopIfTrue="1">
      <formula>D54="신"</formula>
    </cfRule>
  </conditionalFormatting>
  <conditionalFormatting sqref="E37:E40">
    <cfRule type="cellIs" priority="5" dxfId="59" operator="equal" stopIfTrue="1">
      <formula>0</formula>
    </cfRule>
  </conditionalFormatting>
  <conditionalFormatting sqref="E41">
    <cfRule type="cellIs" priority="4" dxfId="59" operator="equal" stopIfTrue="1">
      <formula>0</formula>
    </cfRule>
  </conditionalFormatting>
  <conditionalFormatting sqref="E53:E54">
    <cfRule type="cellIs" priority="3" dxfId="59" operator="equal" stopIfTrue="1">
      <formula>0</formula>
    </cfRule>
  </conditionalFormatting>
  <conditionalFormatting sqref="E53">
    <cfRule type="expression" priority="2" dxfId="58" stopIfTrue="1">
      <formula>E53="신"</formula>
    </cfRule>
  </conditionalFormatting>
  <conditionalFormatting sqref="E54">
    <cfRule type="expression" priority="1" dxfId="58" stopIfTrue="1">
      <formula>E54="신"</formula>
    </cfRule>
  </conditionalFormatting>
  <dataValidations count="2">
    <dataValidation type="list" allowBlank="1" showInputMessage="1" showErrorMessage="1" sqref="A48 A5 A20 A35">
      <formula1>"누계,등반"</formula1>
    </dataValidation>
    <dataValidation type="list" allowBlank="1" showInputMessage="1" showErrorMessage="1" sqref="A47 A4 A19 A3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K38" sqref="K38"/>
    </sheetView>
  </sheetViews>
  <sheetFormatPr defaultColWidth="9.140625" defaultRowHeight="15"/>
  <cols>
    <col min="1" max="1" width="5.57421875" style="71" customWidth="1"/>
    <col min="2" max="2" width="2.57421875" style="71" customWidth="1"/>
    <col min="3" max="3" width="2.57421875" style="13" customWidth="1"/>
    <col min="4" max="21" width="2.421875" style="13" customWidth="1"/>
    <col min="22" max="22" width="2.421875" style="37" customWidth="1"/>
    <col min="23" max="57" width="2.421875" style="13" customWidth="1"/>
    <col min="58" max="16384" width="9.00390625" style="13" customWidth="1"/>
  </cols>
  <sheetData>
    <row r="1" spans="1:57" ht="16.5">
      <c r="A1" s="11" t="s">
        <v>42</v>
      </c>
      <c r="B1" s="1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63" t="s">
        <v>69</v>
      </c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2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64" t="s">
        <v>41</v>
      </c>
      <c r="B3" s="65">
        <f>COUNTIF(B7:B13,"재적")</f>
        <v>5</v>
      </c>
      <c r="C3" s="72"/>
      <c r="D3" s="161" t="s">
        <v>36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</row>
    <row r="4" spans="1:57" ht="14.25" customHeight="1">
      <c r="A4" s="66" t="s">
        <v>8</v>
      </c>
      <c r="B4" s="65">
        <f>COUNTIF(B7:B13,"신입")</f>
        <v>0</v>
      </c>
      <c r="C4" s="72"/>
      <c r="D4" s="2">
        <f aca="true" t="shared" si="0" ref="D4:AI4">COUNTIF(D7:D13,"●")</f>
        <v>3</v>
      </c>
      <c r="E4" s="2">
        <f t="shared" si="0"/>
        <v>3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  <c r="AG4" s="2">
        <f t="shared" si="0"/>
        <v>0</v>
      </c>
      <c r="AH4" s="2">
        <f t="shared" si="0"/>
        <v>0</v>
      </c>
      <c r="AI4" s="2">
        <f t="shared" si="0"/>
        <v>0</v>
      </c>
      <c r="AJ4" s="2">
        <f aca="true" t="shared" si="1" ref="AJ4:BE4">COUNTIF(AJ7:AJ13,"●")</f>
        <v>0</v>
      </c>
      <c r="AK4" s="2">
        <f t="shared" si="1"/>
        <v>0</v>
      </c>
      <c r="AL4" s="2">
        <f t="shared" si="1"/>
        <v>0</v>
      </c>
      <c r="AM4" s="2">
        <f t="shared" si="1"/>
        <v>0</v>
      </c>
      <c r="AN4" s="2">
        <f t="shared" si="1"/>
        <v>0</v>
      </c>
      <c r="AO4" s="2">
        <f t="shared" si="1"/>
        <v>0</v>
      </c>
      <c r="AP4" s="2">
        <f t="shared" si="1"/>
        <v>0</v>
      </c>
      <c r="AQ4" s="2">
        <f t="shared" si="1"/>
        <v>0</v>
      </c>
      <c r="AR4" s="2">
        <f t="shared" si="1"/>
        <v>0</v>
      </c>
      <c r="AS4" s="2">
        <f t="shared" si="1"/>
        <v>0</v>
      </c>
      <c r="AT4" s="2">
        <f t="shared" si="1"/>
        <v>0</v>
      </c>
      <c r="AU4" s="2">
        <f t="shared" si="1"/>
        <v>0</v>
      </c>
      <c r="AV4" s="2">
        <f t="shared" si="1"/>
        <v>0</v>
      </c>
      <c r="AW4" s="2">
        <f t="shared" si="1"/>
        <v>0</v>
      </c>
      <c r="AX4" s="2">
        <f t="shared" si="1"/>
        <v>0</v>
      </c>
      <c r="AY4" s="2">
        <f t="shared" si="1"/>
        <v>0</v>
      </c>
      <c r="AZ4" s="2">
        <f t="shared" si="1"/>
        <v>0</v>
      </c>
      <c r="BA4" s="2">
        <f t="shared" si="1"/>
        <v>0</v>
      </c>
      <c r="BB4" s="2">
        <f t="shared" si="1"/>
        <v>0</v>
      </c>
      <c r="BC4" s="2">
        <f t="shared" si="1"/>
        <v>0</v>
      </c>
      <c r="BD4" s="2">
        <f t="shared" si="1"/>
        <v>0</v>
      </c>
      <c r="BE4" s="2">
        <f t="shared" si="1"/>
        <v>0</v>
      </c>
    </row>
    <row r="5" spans="1:57" ht="14.25" customHeight="1">
      <c r="A5" s="67" t="s">
        <v>9</v>
      </c>
      <c r="B5" s="67"/>
      <c r="C5" s="9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</row>
    <row r="6" spans="1:57" ht="14.25" customHeight="1">
      <c r="A6" s="66" t="s">
        <v>38</v>
      </c>
      <c r="B6" s="66" t="s">
        <v>39</v>
      </c>
      <c r="C6" s="36" t="s">
        <v>37</v>
      </c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6">
        <v>14</v>
      </c>
      <c r="R6" s="36">
        <v>15</v>
      </c>
      <c r="S6" s="36">
        <v>16</v>
      </c>
      <c r="T6" s="36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6">
        <v>44</v>
      </c>
      <c r="AV6" s="36">
        <v>45</v>
      </c>
      <c r="AW6" s="36">
        <v>46</v>
      </c>
      <c r="AX6" s="36">
        <v>47</v>
      </c>
      <c r="AY6" s="36">
        <v>48</v>
      </c>
      <c r="AZ6" s="36">
        <v>49</v>
      </c>
      <c r="BA6" s="36">
        <v>50</v>
      </c>
      <c r="BB6" s="36">
        <v>51</v>
      </c>
      <c r="BC6" s="36">
        <v>52</v>
      </c>
      <c r="BD6" s="36">
        <v>53</v>
      </c>
      <c r="BE6" s="36">
        <v>54</v>
      </c>
    </row>
    <row r="7" spans="1:57" ht="14.25" customHeight="1">
      <c r="A7" s="62" t="s">
        <v>140</v>
      </c>
      <c r="B7" s="3" t="s">
        <v>22</v>
      </c>
      <c r="C7" s="2">
        <f aca="true" t="shared" si="2" ref="C7:C12">COUNTIF(D7:BE7,"●")</f>
        <v>0</v>
      </c>
      <c r="D7" s="9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4.25" customHeight="1">
      <c r="A8" s="62" t="s">
        <v>50</v>
      </c>
      <c r="B8" s="3" t="s">
        <v>22</v>
      </c>
      <c r="C8" s="2">
        <f t="shared" si="2"/>
        <v>2</v>
      </c>
      <c r="D8" s="93" t="s">
        <v>143</v>
      </c>
      <c r="E8" s="93" t="s">
        <v>110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4.25" customHeight="1">
      <c r="A9" s="62" t="s">
        <v>141</v>
      </c>
      <c r="B9" s="3" t="s">
        <v>22</v>
      </c>
      <c r="C9" s="2">
        <f t="shared" si="2"/>
        <v>2</v>
      </c>
      <c r="D9" s="93" t="s">
        <v>143</v>
      </c>
      <c r="E9" s="93" t="s">
        <v>110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4.25" customHeight="1">
      <c r="A10" s="62" t="s">
        <v>102</v>
      </c>
      <c r="B10" s="3" t="s">
        <v>22</v>
      </c>
      <c r="C10" s="2">
        <f t="shared" si="2"/>
        <v>0</v>
      </c>
      <c r="D10" s="21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4.25" customHeight="1">
      <c r="A11" s="62" t="s">
        <v>142</v>
      </c>
      <c r="B11" s="3" t="s">
        <v>22</v>
      </c>
      <c r="C11" s="2">
        <f t="shared" si="2"/>
        <v>2</v>
      </c>
      <c r="D11" s="93" t="s">
        <v>143</v>
      </c>
      <c r="E11" s="93" t="s">
        <v>110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4.25" customHeight="1">
      <c r="A12" s="62"/>
      <c r="B12" s="66"/>
      <c r="C12" s="2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6.5">
      <c r="A13" s="51"/>
      <c r="B13" s="66"/>
      <c r="C13" s="2">
        <f>COUNTIF(D13:BE13,"●")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4.25" customHeight="1">
      <c r="A14" s="11" t="s">
        <v>43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31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14.25" customHeight="1">
      <c r="A15" s="63" t="s">
        <v>144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31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ht="14.25" customHeight="1">
      <c r="A16" s="64" t="s">
        <v>41</v>
      </c>
      <c r="B16" s="65">
        <f>COUNTIF(B20:B26,"재적")</f>
        <v>5</v>
      </c>
      <c r="C16" s="72"/>
      <c r="D16" s="161" t="s">
        <v>36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</row>
    <row r="17" spans="1:57" ht="14.25" customHeight="1">
      <c r="A17" s="66" t="s">
        <v>8</v>
      </c>
      <c r="B17" s="65">
        <f>COUNTIF(B20:B26,"신입")</f>
        <v>0</v>
      </c>
      <c r="C17" s="72"/>
      <c r="D17" s="2">
        <f aca="true" t="shared" si="3" ref="D17:AI17">COUNTIF(D20:D26,"●")</f>
        <v>1</v>
      </c>
      <c r="E17" s="2">
        <f t="shared" si="3"/>
        <v>4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P17" s="2">
        <f t="shared" si="3"/>
        <v>0</v>
      </c>
      <c r="Q17" s="2">
        <f t="shared" si="3"/>
        <v>0</v>
      </c>
      <c r="R17" s="2">
        <f t="shared" si="3"/>
        <v>0</v>
      </c>
      <c r="S17" s="2">
        <f t="shared" si="3"/>
        <v>0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2">
        <f t="shared" si="3"/>
        <v>0</v>
      </c>
      <c r="X17" s="2">
        <f t="shared" si="3"/>
        <v>0</v>
      </c>
      <c r="Y17" s="2">
        <f t="shared" si="3"/>
        <v>0</v>
      </c>
      <c r="Z17" s="2">
        <f t="shared" si="3"/>
        <v>0</v>
      </c>
      <c r="AA17" s="2">
        <f t="shared" si="3"/>
        <v>0</v>
      </c>
      <c r="AB17" s="2">
        <f t="shared" si="3"/>
        <v>0</v>
      </c>
      <c r="AC17" s="2">
        <f t="shared" si="3"/>
        <v>0</v>
      </c>
      <c r="AD17" s="2">
        <f t="shared" si="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aca="true" t="shared" si="4" ref="AJ17:BD17">COUNTIF(AJ20:AJ26,"●")</f>
        <v>0</v>
      </c>
      <c r="AK17" s="2">
        <f t="shared" si="4"/>
        <v>0</v>
      </c>
      <c r="AL17" s="2">
        <f t="shared" si="4"/>
        <v>0</v>
      </c>
      <c r="AM17" s="2">
        <f t="shared" si="4"/>
        <v>0</v>
      </c>
      <c r="AN17" s="2">
        <f t="shared" si="4"/>
        <v>0</v>
      </c>
      <c r="AO17" s="2">
        <f t="shared" si="4"/>
        <v>0</v>
      </c>
      <c r="AP17" s="2">
        <f t="shared" si="4"/>
        <v>0</v>
      </c>
      <c r="AQ17" s="2">
        <f t="shared" si="4"/>
        <v>0</v>
      </c>
      <c r="AR17" s="2">
        <f t="shared" si="4"/>
        <v>0</v>
      </c>
      <c r="AS17" s="2">
        <f t="shared" si="4"/>
        <v>0</v>
      </c>
      <c r="AT17" s="2">
        <f t="shared" si="4"/>
        <v>0</v>
      </c>
      <c r="AU17" s="2">
        <f t="shared" si="4"/>
        <v>0</v>
      </c>
      <c r="AV17" s="2">
        <f t="shared" si="4"/>
        <v>0</v>
      </c>
      <c r="AW17" s="2">
        <f t="shared" si="4"/>
        <v>0</v>
      </c>
      <c r="AX17" s="2">
        <f t="shared" si="4"/>
        <v>0</v>
      </c>
      <c r="AY17" s="2">
        <f t="shared" si="4"/>
        <v>0</v>
      </c>
      <c r="AZ17" s="2">
        <f t="shared" si="4"/>
        <v>0</v>
      </c>
      <c r="BA17" s="2">
        <f t="shared" si="4"/>
        <v>0</v>
      </c>
      <c r="BB17" s="2">
        <f t="shared" si="4"/>
        <v>0</v>
      </c>
      <c r="BC17" s="2">
        <f t="shared" si="4"/>
        <v>0</v>
      </c>
      <c r="BD17" s="2">
        <f t="shared" si="4"/>
        <v>0</v>
      </c>
      <c r="BE17" s="2"/>
    </row>
    <row r="18" spans="1:57" ht="14.25" customHeight="1">
      <c r="A18" s="67" t="s">
        <v>9</v>
      </c>
      <c r="B18" s="67"/>
      <c r="C18" s="7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</row>
    <row r="19" spans="1:57" ht="14.25" customHeight="1">
      <c r="A19" s="66" t="s">
        <v>38</v>
      </c>
      <c r="B19" s="66" t="s">
        <v>39</v>
      </c>
      <c r="C19" s="36" t="s">
        <v>37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36">
        <v>8</v>
      </c>
      <c r="L19" s="36">
        <v>9</v>
      </c>
      <c r="M19" s="36">
        <v>10</v>
      </c>
      <c r="N19" s="36">
        <v>11</v>
      </c>
      <c r="O19" s="36">
        <v>12</v>
      </c>
      <c r="P19" s="36">
        <v>13</v>
      </c>
      <c r="Q19" s="36">
        <v>14</v>
      </c>
      <c r="R19" s="36">
        <v>15</v>
      </c>
      <c r="S19" s="36">
        <v>16</v>
      </c>
      <c r="T19" s="36">
        <v>17</v>
      </c>
      <c r="U19" s="36">
        <v>18</v>
      </c>
      <c r="V19" s="36">
        <v>19</v>
      </c>
      <c r="W19" s="36">
        <v>20</v>
      </c>
      <c r="X19" s="36">
        <v>21</v>
      </c>
      <c r="Y19" s="36">
        <v>22</v>
      </c>
      <c r="Z19" s="36">
        <v>23</v>
      </c>
      <c r="AA19" s="36">
        <v>24</v>
      </c>
      <c r="AB19" s="36">
        <v>25</v>
      </c>
      <c r="AC19" s="36">
        <v>26</v>
      </c>
      <c r="AD19" s="36">
        <v>27</v>
      </c>
      <c r="AE19" s="36">
        <v>28</v>
      </c>
      <c r="AF19" s="36">
        <v>29</v>
      </c>
      <c r="AG19" s="36">
        <v>30</v>
      </c>
      <c r="AH19" s="36">
        <v>31</v>
      </c>
      <c r="AI19" s="36">
        <v>32</v>
      </c>
      <c r="AJ19" s="36">
        <v>33</v>
      </c>
      <c r="AK19" s="36">
        <v>34</v>
      </c>
      <c r="AL19" s="36">
        <v>35</v>
      </c>
      <c r="AM19" s="36">
        <v>36</v>
      </c>
      <c r="AN19" s="36">
        <v>37</v>
      </c>
      <c r="AO19" s="36">
        <v>38</v>
      </c>
      <c r="AP19" s="36">
        <v>39</v>
      </c>
      <c r="AQ19" s="36">
        <v>40</v>
      </c>
      <c r="AR19" s="36">
        <v>41</v>
      </c>
      <c r="AS19" s="36">
        <v>42</v>
      </c>
      <c r="AT19" s="36">
        <v>43</v>
      </c>
      <c r="AU19" s="36">
        <v>44</v>
      </c>
      <c r="AV19" s="36">
        <v>45</v>
      </c>
      <c r="AW19" s="36">
        <v>46</v>
      </c>
      <c r="AX19" s="36">
        <v>47</v>
      </c>
      <c r="AY19" s="36">
        <v>48</v>
      </c>
      <c r="AZ19" s="36">
        <v>49</v>
      </c>
      <c r="BA19" s="36">
        <v>50</v>
      </c>
      <c r="BB19" s="36">
        <v>51</v>
      </c>
      <c r="BC19" s="36">
        <v>52</v>
      </c>
      <c r="BD19" s="36">
        <v>53</v>
      </c>
      <c r="BE19" s="36">
        <v>54</v>
      </c>
    </row>
    <row r="20" spans="1:57" ht="16.5">
      <c r="A20" s="62" t="s">
        <v>145</v>
      </c>
      <c r="B20" s="3" t="s">
        <v>22</v>
      </c>
      <c r="C20" s="2">
        <f>COUNTIF(D20:BE20,"●")</f>
        <v>1</v>
      </c>
      <c r="D20" s="21"/>
      <c r="E20" s="93" t="s">
        <v>110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4.25" customHeight="1">
      <c r="A21" s="62" t="s">
        <v>146</v>
      </c>
      <c r="B21" s="3" t="s">
        <v>22</v>
      </c>
      <c r="C21" s="2">
        <f>COUNTIF(D21:BE21,"●")</f>
        <v>1</v>
      </c>
      <c r="D21" s="21"/>
      <c r="E21" s="93" t="s">
        <v>110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4.25" customHeight="1">
      <c r="A22" s="62" t="s">
        <v>147</v>
      </c>
      <c r="B22" s="3" t="s">
        <v>22</v>
      </c>
      <c r="C22" s="2">
        <f>COUNTIF(D22:BE22,"●")</f>
        <v>0</v>
      </c>
      <c r="D22" s="2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4.25" customHeight="1">
      <c r="A23" s="62" t="s">
        <v>148</v>
      </c>
      <c r="B23" s="3" t="s">
        <v>22</v>
      </c>
      <c r="C23" s="2">
        <f>COUNTIF(D23:BE23,"●")</f>
        <v>1</v>
      </c>
      <c r="D23" s="21"/>
      <c r="E23" s="93" t="s">
        <v>110</v>
      </c>
      <c r="F23" s="3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4.25" customHeight="1">
      <c r="A24" s="62" t="s">
        <v>149</v>
      </c>
      <c r="B24" s="3" t="s">
        <v>22</v>
      </c>
      <c r="C24" s="2">
        <f>COUNTIF(D24:BE24,"●")</f>
        <v>2</v>
      </c>
      <c r="D24" s="93" t="s">
        <v>143</v>
      </c>
      <c r="E24" s="93" t="s">
        <v>110</v>
      </c>
      <c r="F24" s="38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4.25" customHeight="1">
      <c r="A25" s="62"/>
      <c r="B25" s="66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4.25" customHeight="1">
      <c r="A26" s="62"/>
      <c r="B26" s="66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4.25" customHeight="1">
      <c r="A27" s="11" t="s">
        <v>44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3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6.5">
      <c r="A28" s="69" t="s">
        <v>155</v>
      </c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32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6.5">
      <c r="A29" s="64" t="s">
        <v>41</v>
      </c>
      <c r="B29" s="65">
        <f>COUNTIF(B33:B41,"재적")</f>
        <v>7</v>
      </c>
      <c r="C29" s="72"/>
      <c r="D29" s="161" t="s">
        <v>36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</row>
    <row r="30" spans="1:57" ht="16.5">
      <c r="A30" s="66" t="s">
        <v>8</v>
      </c>
      <c r="B30" s="65">
        <f>COUNTIF(B33:B41,"신입")</f>
        <v>0</v>
      </c>
      <c r="C30" s="72"/>
      <c r="D30" s="2">
        <f aca="true" t="shared" si="5" ref="D30:AI30">COUNTIF(D33:D41,"●")</f>
        <v>5</v>
      </c>
      <c r="E30" s="2">
        <f t="shared" si="5"/>
        <v>4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0</v>
      </c>
      <c r="O30" s="2">
        <f t="shared" si="5"/>
        <v>0</v>
      </c>
      <c r="P30" s="2">
        <f t="shared" si="5"/>
        <v>0</v>
      </c>
      <c r="Q30" s="2">
        <f t="shared" si="5"/>
        <v>0</v>
      </c>
      <c r="R30" s="2">
        <f t="shared" si="5"/>
        <v>0</v>
      </c>
      <c r="S30" s="2">
        <f t="shared" si="5"/>
        <v>0</v>
      </c>
      <c r="T30" s="2">
        <f t="shared" si="5"/>
        <v>0</v>
      </c>
      <c r="U30" s="2">
        <f t="shared" si="5"/>
        <v>0</v>
      </c>
      <c r="V30" s="2">
        <f t="shared" si="5"/>
        <v>0</v>
      </c>
      <c r="W30" s="2">
        <f t="shared" si="5"/>
        <v>0</v>
      </c>
      <c r="X30" s="2">
        <f t="shared" si="5"/>
        <v>0</v>
      </c>
      <c r="Y30" s="2">
        <f t="shared" si="5"/>
        <v>0</v>
      </c>
      <c r="Z30" s="2">
        <f t="shared" si="5"/>
        <v>0</v>
      </c>
      <c r="AA30" s="2">
        <f t="shared" si="5"/>
        <v>0</v>
      </c>
      <c r="AB30" s="2">
        <f t="shared" si="5"/>
        <v>0</v>
      </c>
      <c r="AC30" s="2">
        <f t="shared" si="5"/>
        <v>0</v>
      </c>
      <c r="AD30" s="2">
        <f t="shared" si="5"/>
        <v>0</v>
      </c>
      <c r="AE30" s="2">
        <f t="shared" si="5"/>
        <v>0</v>
      </c>
      <c r="AF30" s="2">
        <f t="shared" si="5"/>
        <v>0</v>
      </c>
      <c r="AG30" s="2">
        <f t="shared" si="5"/>
        <v>0</v>
      </c>
      <c r="AH30" s="2">
        <f t="shared" si="5"/>
        <v>0</v>
      </c>
      <c r="AI30" s="2">
        <f t="shared" si="5"/>
        <v>0</v>
      </c>
      <c r="AJ30" s="2">
        <f aca="true" t="shared" si="6" ref="AJ30:BD30">COUNTIF(AJ33:AJ41,"●")</f>
        <v>0</v>
      </c>
      <c r="AK30" s="2">
        <f t="shared" si="6"/>
        <v>0</v>
      </c>
      <c r="AL30" s="2">
        <f t="shared" si="6"/>
        <v>0</v>
      </c>
      <c r="AM30" s="2">
        <f t="shared" si="6"/>
        <v>0</v>
      </c>
      <c r="AN30" s="2">
        <f t="shared" si="6"/>
        <v>0</v>
      </c>
      <c r="AO30" s="2">
        <f t="shared" si="6"/>
        <v>0</v>
      </c>
      <c r="AP30" s="2">
        <f t="shared" si="6"/>
        <v>0</v>
      </c>
      <c r="AQ30" s="2">
        <f t="shared" si="6"/>
        <v>0</v>
      </c>
      <c r="AR30" s="2">
        <f t="shared" si="6"/>
        <v>0</v>
      </c>
      <c r="AS30" s="2">
        <f t="shared" si="6"/>
        <v>0</v>
      </c>
      <c r="AT30" s="2">
        <f t="shared" si="6"/>
        <v>0</v>
      </c>
      <c r="AU30" s="2">
        <f t="shared" si="6"/>
        <v>0</v>
      </c>
      <c r="AV30" s="2">
        <f t="shared" si="6"/>
        <v>0</v>
      </c>
      <c r="AW30" s="2">
        <f t="shared" si="6"/>
        <v>0</v>
      </c>
      <c r="AX30" s="2">
        <f t="shared" si="6"/>
        <v>0</v>
      </c>
      <c r="AY30" s="2">
        <f t="shared" si="6"/>
        <v>0</v>
      </c>
      <c r="AZ30" s="2">
        <f t="shared" si="6"/>
        <v>0</v>
      </c>
      <c r="BA30" s="2">
        <f t="shared" si="6"/>
        <v>0</v>
      </c>
      <c r="BB30" s="2">
        <f t="shared" si="6"/>
        <v>0</v>
      </c>
      <c r="BC30" s="2">
        <f t="shared" si="6"/>
        <v>0</v>
      </c>
      <c r="BD30" s="2">
        <f t="shared" si="6"/>
        <v>0</v>
      </c>
      <c r="BE30" s="2"/>
    </row>
    <row r="31" spans="1:57" ht="16.5">
      <c r="A31" s="67" t="s">
        <v>9</v>
      </c>
      <c r="B31" s="70"/>
      <c r="C31" s="9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</row>
    <row r="32" spans="1:57" ht="14.25" customHeight="1">
      <c r="A32" s="66" t="s">
        <v>38</v>
      </c>
      <c r="B32" s="66" t="s">
        <v>39</v>
      </c>
      <c r="C32" s="36" t="s">
        <v>40</v>
      </c>
      <c r="D32" s="36">
        <v>1</v>
      </c>
      <c r="E32" s="36">
        <v>2</v>
      </c>
      <c r="F32" s="36">
        <v>3</v>
      </c>
      <c r="G32" s="36">
        <v>4</v>
      </c>
      <c r="H32" s="36">
        <v>5</v>
      </c>
      <c r="I32" s="36">
        <v>6</v>
      </c>
      <c r="J32" s="36">
        <v>7</v>
      </c>
      <c r="K32" s="36">
        <v>8</v>
      </c>
      <c r="L32" s="36">
        <v>9</v>
      </c>
      <c r="M32" s="36">
        <v>10</v>
      </c>
      <c r="N32" s="36">
        <v>11</v>
      </c>
      <c r="O32" s="36">
        <v>12</v>
      </c>
      <c r="P32" s="36">
        <v>13</v>
      </c>
      <c r="Q32" s="36">
        <v>14</v>
      </c>
      <c r="R32" s="36">
        <v>15</v>
      </c>
      <c r="S32" s="36">
        <v>16</v>
      </c>
      <c r="T32" s="36">
        <v>17</v>
      </c>
      <c r="U32" s="36">
        <v>18</v>
      </c>
      <c r="V32" s="36">
        <v>19</v>
      </c>
      <c r="W32" s="36">
        <v>20</v>
      </c>
      <c r="X32" s="36">
        <v>21</v>
      </c>
      <c r="Y32" s="36">
        <v>22</v>
      </c>
      <c r="Z32" s="36">
        <v>23</v>
      </c>
      <c r="AA32" s="36">
        <v>24</v>
      </c>
      <c r="AB32" s="36">
        <v>25</v>
      </c>
      <c r="AC32" s="36">
        <v>26</v>
      </c>
      <c r="AD32" s="36">
        <v>27</v>
      </c>
      <c r="AE32" s="36">
        <v>28</v>
      </c>
      <c r="AF32" s="36">
        <v>29</v>
      </c>
      <c r="AG32" s="36">
        <v>30</v>
      </c>
      <c r="AH32" s="36">
        <v>31</v>
      </c>
      <c r="AI32" s="36">
        <v>32</v>
      </c>
      <c r="AJ32" s="36">
        <v>33</v>
      </c>
      <c r="AK32" s="36">
        <v>34</v>
      </c>
      <c r="AL32" s="36">
        <v>35</v>
      </c>
      <c r="AM32" s="36">
        <v>36</v>
      </c>
      <c r="AN32" s="36">
        <v>37</v>
      </c>
      <c r="AO32" s="36">
        <v>38</v>
      </c>
      <c r="AP32" s="36">
        <v>39</v>
      </c>
      <c r="AQ32" s="36">
        <v>40</v>
      </c>
      <c r="AR32" s="36">
        <v>41</v>
      </c>
      <c r="AS32" s="36">
        <v>42</v>
      </c>
      <c r="AT32" s="36">
        <v>43</v>
      </c>
      <c r="AU32" s="36">
        <v>44</v>
      </c>
      <c r="AV32" s="36">
        <v>45</v>
      </c>
      <c r="AW32" s="36">
        <v>46</v>
      </c>
      <c r="AX32" s="36">
        <v>47</v>
      </c>
      <c r="AY32" s="36">
        <v>48</v>
      </c>
      <c r="AZ32" s="36">
        <v>49</v>
      </c>
      <c r="BA32" s="36">
        <v>50</v>
      </c>
      <c r="BB32" s="36">
        <v>51</v>
      </c>
      <c r="BC32" s="36">
        <v>52</v>
      </c>
      <c r="BD32" s="36">
        <v>53</v>
      </c>
      <c r="BE32" s="36">
        <v>54</v>
      </c>
    </row>
    <row r="33" spans="1:57" ht="16.5">
      <c r="A33" s="62" t="s">
        <v>150</v>
      </c>
      <c r="B33" s="3" t="s">
        <v>22</v>
      </c>
      <c r="C33" s="2">
        <f aca="true" t="shared" si="7" ref="C33:C39">COUNTIF(D33:BE33,"●")</f>
        <v>2</v>
      </c>
      <c r="D33" s="93" t="s">
        <v>143</v>
      </c>
      <c r="E33" s="93" t="s">
        <v>110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6.5">
      <c r="A34" s="62" t="s">
        <v>151</v>
      </c>
      <c r="B34" s="3" t="s">
        <v>22</v>
      </c>
      <c r="C34" s="2">
        <f t="shared" si="7"/>
        <v>2</v>
      </c>
      <c r="D34" s="93" t="s">
        <v>143</v>
      </c>
      <c r="E34" s="93" t="s">
        <v>110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6.5">
      <c r="A35" s="62" t="s">
        <v>104</v>
      </c>
      <c r="B35" s="3" t="s">
        <v>22</v>
      </c>
      <c r="C35" s="2">
        <f t="shared" si="7"/>
        <v>0</v>
      </c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6.5">
      <c r="A36" s="62" t="s">
        <v>152</v>
      </c>
      <c r="B36" s="3" t="s">
        <v>22</v>
      </c>
      <c r="C36" s="2">
        <f t="shared" si="7"/>
        <v>2</v>
      </c>
      <c r="D36" s="93" t="s">
        <v>143</v>
      </c>
      <c r="E36" s="93" t="s">
        <v>110</v>
      </c>
      <c r="F36" s="9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6.5">
      <c r="A37" s="62" t="s">
        <v>153</v>
      </c>
      <c r="B37" s="3" t="s">
        <v>22</v>
      </c>
      <c r="C37" s="2">
        <f t="shared" si="7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6.5">
      <c r="A38" s="62" t="s">
        <v>57</v>
      </c>
      <c r="B38" s="3" t="s">
        <v>22</v>
      </c>
      <c r="C38" s="2">
        <f t="shared" si="7"/>
        <v>1</v>
      </c>
      <c r="D38" s="93" t="s">
        <v>143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6.5">
      <c r="A39" s="62" t="s">
        <v>154</v>
      </c>
      <c r="B39" s="3" t="s">
        <v>22</v>
      </c>
      <c r="C39" s="2">
        <f t="shared" si="7"/>
        <v>2</v>
      </c>
      <c r="D39" s="93" t="s">
        <v>143</v>
      </c>
      <c r="E39" s="93" t="s">
        <v>110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6.5">
      <c r="A40" s="68"/>
      <c r="B40" s="66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6.5">
      <c r="A41" s="68"/>
      <c r="B41" s="66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17" dxfId="58" stopIfTrue="1">
      <formula>B7="신"</formula>
    </cfRule>
    <cfRule type="expression" priority="18" dxfId="59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B7:B13 D36:D39 E7:AA12 G24:M24 D24 G20:O23 F20:F22 E20:E24 D33:E34 E33:AE39">
    <cfRule type="expression" priority="19" dxfId="58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20" dxfId="59" operator="equal" stopIfTrue="1">
      <formula>0</formula>
    </cfRule>
  </conditionalFormatting>
  <conditionalFormatting sqref="E23">
    <cfRule type="cellIs" priority="6" dxfId="59" operator="equal" stopIfTrue="1">
      <formula>0</formula>
    </cfRule>
  </conditionalFormatting>
  <conditionalFormatting sqref="E24">
    <cfRule type="cellIs" priority="5" dxfId="59" operator="equal" stopIfTrue="1">
      <formula>0</formula>
    </cfRule>
  </conditionalFormatting>
  <conditionalFormatting sqref="E33:E34">
    <cfRule type="cellIs" priority="4" dxfId="59" operator="equal" stopIfTrue="1">
      <formula>0</formula>
    </cfRule>
  </conditionalFormatting>
  <conditionalFormatting sqref="F36">
    <cfRule type="cellIs" priority="3" dxfId="59" operator="equal" stopIfTrue="1">
      <formula>0</formula>
    </cfRule>
  </conditionalFormatting>
  <conditionalFormatting sqref="E36">
    <cfRule type="cellIs" priority="2" dxfId="59" operator="equal" stopIfTrue="1">
      <formula>0</formula>
    </cfRule>
  </conditionalFormatting>
  <conditionalFormatting sqref="E39">
    <cfRule type="cellIs" priority="1" dxfId="59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O7" sqref="O7"/>
    </sheetView>
  </sheetViews>
  <sheetFormatPr defaultColWidth="9.140625" defaultRowHeight="19.5" customHeight="1"/>
  <cols>
    <col min="1" max="1" width="5.57421875" style="56" customWidth="1"/>
    <col min="2" max="2" width="2.57421875" style="198" customWidth="1"/>
    <col min="3" max="20" width="2.421875" style="198" customWidth="1"/>
    <col min="21" max="21" width="2.421875" style="56" customWidth="1"/>
    <col min="22" max="56" width="2.421875" style="198" customWidth="1"/>
    <col min="57" max="16384" width="9.00390625" style="198" customWidth="1"/>
  </cols>
  <sheetData>
    <row r="1" spans="1:56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ht="19.5" customHeight="1">
      <c r="A2" s="55" t="s">
        <v>107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ht="19.5" customHeight="1">
      <c r="A3" s="5" t="s">
        <v>10</v>
      </c>
      <c r="B3" s="5" t="s">
        <v>12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>
        <v>35</v>
      </c>
      <c r="AL3" s="5">
        <v>36</v>
      </c>
      <c r="AM3" s="5">
        <v>37</v>
      </c>
      <c r="AN3" s="5">
        <v>38</v>
      </c>
      <c r="AO3" s="5">
        <v>39</v>
      </c>
      <c r="AP3" s="5">
        <v>40</v>
      </c>
      <c r="AQ3" s="5">
        <v>41</v>
      </c>
      <c r="AR3" s="5">
        <v>42</v>
      </c>
      <c r="AS3" s="5">
        <v>43</v>
      </c>
      <c r="AT3" s="5">
        <v>44</v>
      </c>
      <c r="AU3" s="5">
        <v>45</v>
      </c>
      <c r="AV3" s="5">
        <v>46</v>
      </c>
      <c r="AW3" s="5">
        <v>47</v>
      </c>
      <c r="AX3" s="5">
        <v>48</v>
      </c>
      <c r="AY3" s="5">
        <v>49</v>
      </c>
      <c r="AZ3" s="5">
        <v>50</v>
      </c>
      <c r="BA3" s="5">
        <v>51</v>
      </c>
      <c r="BB3" s="5">
        <v>52</v>
      </c>
      <c r="BC3" s="5">
        <v>53</v>
      </c>
      <c r="BD3" s="5">
        <v>54</v>
      </c>
    </row>
    <row r="4" spans="1:56" ht="19.5" customHeight="1">
      <c r="A4" s="54" t="s">
        <v>72</v>
      </c>
      <c r="B4" s="5">
        <f>SUM(C4:BD4)</f>
        <v>0</v>
      </c>
      <c r="C4" s="5"/>
      <c r="D4" s="5"/>
      <c r="E4" s="19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19.5" customHeight="1">
      <c r="A5" s="54" t="s">
        <v>73</v>
      </c>
      <c r="B5" s="5">
        <f aca="true" t="shared" si="0" ref="B5:B28">SUM(C5:BD5)</f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9.5" customHeight="1">
      <c r="A6" s="54" t="s">
        <v>74</v>
      </c>
      <c r="B6" s="5">
        <f t="shared" si="0"/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9.5" customHeight="1">
      <c r="A7" s="54" t="s">
        <v>75</v>
      </c>
      <c r="B7" s="5">
        <f t="shared" si="0"/>
        <v>4</v>
      </c>
      <c r="C7" s="5"/>
      <c r="D7" s="5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9.5" customHeight="1">
      <c r="A8" s="54" t="s">
        <v>108</v>
      </c>
      <c r="B8" s="5">
        <f t="shared" si="0"/>
        <v>0</v>
      </c>
      <c r="C8" s="5"/>
      <c r="D8" s="5"/>
      <c r="E8" s="5"/>
      <c r="F8" s="5"/>
      <c r="G8" s="19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9.5" customHeight="1">
      <c r="A9" s="54"/>
      <c r="B9" s="5">
        <f t="shared" si="0"/>
        <v>0</v>
      </c>
      <c r="C9" s="5"/>
      <c r="D9" s="5"/>
      <c r="E9" s="199"/>
      <c r="F9" s="199"/>
      <c r="G9" s="19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9.5" customHeight="1">
      <c r="A10" s="54"/>
      <c r="B10" s="5">
        <f t="shared" si="0"/>
        <v>0</v>
      </c>
      <c r="C10" s="5"/>
      <c r="D10" s="5"/>
      <c r="E10" s="199"/>
      <c r="F10" s="5"/>
      <c r="G10" s="19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9.5" customHeight="1">
      <c r="A11" s="194" t="s">
        <v>15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6"/>
    </row>
    <row r="12" spans="1:56" ht="19.5" customHeight="1">
      <c r="A12" s="197" t="s">
        <v>111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6"/>
    </row>
    <row r="13" spans="1:56" ht="19.5" customHeight="1">
      <c r="A13" s="5" t="s">
        <v>10</v>
      </c>
      <c r="B13" s="5" t="s">
        <v>12</v>
      </c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  <c r="AH13" s="5">
        <v>32</v>
      </c>
      <c r="AI13" s="5">
        <v>33</v>
      </c>
      <c r="AJ13" s="5">
        <v>34</v>
      </c>
      <c r="AK13" s="5">
        <v>35</v>
      </c>
      <c r="AL13" s="5">
        <v>36</v>
      </c>
      <c r="AM13" s="5">
        <v>37</v>
      </c>
      <c r="AN13" s="5">
        <v>38</v>
      </c>
      <c r="AO13" s="5">
        <v>39</v>
      </c>
      <c r="AP13" s="5">
        <v>40</v>
      </c>
      <c r="AQ13" s="5">
        <v>41</v>
      </c>
      <c r="AR13" s="5">
        <v>42</v>
      </c>
      <c r="AS13" s="5">
        <v>43</v>
      </c>
      <c r="AT13" s="5">
        <v>44</v>
      </c>
      <c r="AU13" s="5">
        <v>45</v>
      </c>
      <c r="AV13" s="5">
        <v>46</v>
      </c>
      <c r="AW13" s="5">
        <v>47</v>
      </c>
      <c r="AX13" s="5">
        <v>48</v>
      </c>
      <c r="AY13" s="5">
        <v>49</v>
      </c>
      <c r="AZ13" s="5">
        <v>50</v>
      </c>
      <c r="BA13" s="5">
        <v>51</v>
      </c>
      <c r="BB13" s="5">
        <v>52</v>
      </c>
      <c r="BC13" s="5">
        <v>53</v>
      </c>
      <c r="BD13" s="5">
        <v>54</v>
      </c>
    </row>
    <row r="14" spans="1:56" ht="19.5" customHeight="1">
      <c r="A14" s="54" t="s">
        <v>76</v>
      </c>
      <c r="B14" s="5">
        <f t="shared" si="0"/>
        <v>0</v>
      </c>
      <c r="C14" s="5"/>
      <c r="D14" s="5"/>
      <c r="E14" s="199"/>
      <c r="F14" s="5"/>
      <c r="G14" s="5"/>
      <c r="H14" s="199"/>
      <c r="I14" s="199"/>
      <c r="J14" s="5"/>
      <c r="K14" s="5"/>
      <c r="L14" s="19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9.5" customHeight="1">
      <c r="A15" s="54" t="s">
        <v>77</v>
      </c>
      <c r="B15" s="5">
        <f t="shared" si="0"/>
        <v>0</v>
      </c>
      <c r="C15" s="5"/>
      <c r="D15" s="5"/>
      <c r="E15" s="199"/>
      <c r="F15" s="199"/>
      <c r="G15" s="199"/>
      <c r="H15" s="199"/>
      <c r="I15" s="199"/>
      <c r="J15" s="199"/>
      <c r="K15" s="199"/>
      <c r="L15" s="19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9.5" customHeight="1">
      <c r="A16" s="54" t="s">
        <v>78</v>
      </c>
      <c r="B16" s="5">
        <f t="shared" si="0"/>
        <v>0</v>
      </c>
      <c r="C16" s="5"/>
      <c r="D16" s="5"/>
      <c r="E16" s="199"/>
      <c r="F16" s="5"/>
      <c r="G16" s="199"/>
      <c r="H16" s="199"/>
      <c r="I16" s="199"/>
      <c r="J16" s="199"/>
      <c r="K16" s="199"/>
      <c r="L16" s="19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9.5" customHeight="1">
      <c r="A17" s="54"/>
      <c r="B17" s="5">
        <f t="shared" si="0"/>
        <v>0</v>
      </c>
      <c r="C17" s="5"/>
      <c r="D17" s="5"/>
      <c r="E17" s="199"/>
      <c r="F17" s="5"/>
      <c r="G17" s="199"/>
      <c r="H17" s="5"/>
      <c r="I17" s="5"/>
      <c r="J17" s="5"/>
      <c r="K17" s="199"/>
      <c r="L17" s="19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9.5" customHeight="1">
      <c r="A18" s="54"/>
      <c r="B18" s="5">
        <f t="shared" si="0"/>
        <v>0</v>
      </c>
      <c r="C18" s="5"/>
      <c r="D18" s="5"/>
      <c r="E18" s="199"/>
      <c r="F18" s="5"/>
      <c r="G18" s="5"/>
      <c r="H18" s="199"/>
      <c r="I18" s="199"/>
      <c r="J18" s="199"/>
      <c r="K18" s="199"/>
      <c r="L18" s="19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9.5" customHeight="1">
      <c r="A19" s="194" t="s">
        <v>1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6"/>
    </row>
    <row r="20" spans="1:56" ht="19.5" customHeight="1">
      <c r="A20" s="197" t="s">
        <v>64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6"/>
    </row>
    <row r="21" spans="1:56" ht="19.5" customHeight="1">
      <c r="A21" s="5" t="s">
        <v>10</v>
      </c>
      <c r="B21" s="5" t="s">
        <v>12</v>
      </c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5">
        <v>14</v>
      </c>
      <c r="Q21" s="5">
        <v>15</v>
      </c>
      <c r="R21" s="5">
        <v>16</v>
      </c>
      <c r="S21" s="5">
        <v>17</v>
      </c>
      <c r="T21" s="5">
        <v>18</v>
      </c>
      <c r="U21" s="5">
        <v>19</v>
      </c>
      <c r="V21" s="5">
        <v>20</v>
      </c>
      <c r="W21" s="5">
        <v>21</v>
      </c>
      <c r="X21" s="5">
        <v>22</v>
      </c>
      <c r="Y21" s="5">
        <v>23</v>
      </c>
      <c r="Z21" s="5">
        <v>24</v>
      </c>
      <c r="AA21" s="5">
        <v>25</v>
      </c>
      <c r="AB21" s="5">
        <v>26</v>
      </c>
      <c r="AC21" s="5">
        <v>27</v>
      </c>
      <c r="AD21" s="5">
        <v>28</v>
      </c>
      <c r="AE21" s="5">
        <v>29</v>
      </c>
      <c r="AF21" s="5">
        <v>30</v>
      </c>
      <c r="AG21" s="5">
        <v>31</v>
      </c>
      <c r="AH21" s="5">
        <v>32</v>
      </c>
      <c r="AI21" s="5">
        <v>33</v>
      </c>
      <c r="AJ21" s="5">
        <v>34</v>
      </c>
      <c r="AK21" s="5">
        <v>35</v>
      </c>
      <c r="AL21" s="5">
        <v>36</v>
      </c>
      <c r="AM21" s="5">
        <v>37</v>
      </c>
      <c r="AN21" s="5">
        <v>38</v>
      </c>
      <c r="AO21" s="5">
        <v>39</v>
      </c>
      <c r="AP21" s="5">
        <v>40</v>
      </c>
      <c r="AQ21" s="5">
        <v>41</v>
      </c>
      <c r="AR21" s="5">
        <v>42</v>
      </c>
      <c r="AS21" s="5">
        <v>43</v>
      </c>
      <c r="AT21" s="5">
        <v>44</v>
      </c>
      <c r="AU21" s="5">
        <v>45</v>
      </c>
      <c r="AV21" s="5">
        <v>46</v>
      </c>
      <c r="AW21" s="5">
        <v>47</v>
      </c>
      <c r="AX21" s="5">
        <v>48</v>
      </c>
      <c r="AY21" s="5">
        <v>49</v>
      </c>
      <c r="AZ21" s="5">
        <v>50</v>
      </c>
      <c r="BA21" s="5">
        <v>51</v>
      </c>
      <c r="BB21" s="5">
        <v>52</v>
      </c>
      <c r="BC21" s="5">
        <v>53</v>
      </c>
      <c r="BD21" s="5">
        <v>54</v>
      </c>
    </row>
    <row r="22" spans="1:56" ht="19.5" customHeight="1">
      <c r="A22" s="54" t="s">
        <v>79</v>
      </c>
      <c r="B22" s="5">
        <f t="shared" si="0"/>
        <v>10</v>
      </c>
      <c r="C22" s="5"/>
      <c r="D22" s="5">
        <v>10</v>
      </c>
      <c r="E22" s="199"/>
      <c r="F22" s="199"/>
      <c r="G22" s="199"/>
      <c r="H22" s="199"/>
      <c r="I22" s="199"/>
      <c r="J22" s="199"/>
      <c r="K22" s="199"/>
      <c r="L22" s="19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9.5" customHeight="1">
      <c r="A23" s="54" t="s">
        <v>80</v>
      </c>
      <c r="B23" s="5">
        <f t="shared" si="0"/>
        <v>7</v>
      </c>
      <c r="C23" s="5"/>
      <c r="D23" s="5">
        <v>7</v>
      </c>
      <c r="E23" s="199"/>
      <c r="F23" s="5"/>
      <c r="G23" s="199"/>
      <c r="H23" s="199"/>
      <c r="I23" s="199"/>
      <c r="J23" s="199"/>
      <c r="K23" s="199"/>
      <c r="L23" s="19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9.5" customHeight="1">
      <c r="A24" s="54" t="s">
        <v>81</v>
      </c>
      <c r="B24" s="5">
        <f t="shared" si="0"/>
        <v>7</v>
      </c>
      <c r="C24" s="5"/>
      <c r="D24" s="5">
        <v>7</v>
      </c>
      <c r="E24" s="199"/>
      <c r="F24" s="199"/>
      <c r="G24" s="199"/>
      <c r="H24" s="199"/>
      <c r="I24" s="199"/>
      <c r="J24" s="199"/>
      <c r="K24" s="199"/>
      <c r="L24" s="19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9.5" customHeight="1">
      <c r="A25" s="54" t="s">
        <v>82</v>
      </c>
      <c r="B25" s="5">
        <f t="shared" si="0"/>
        <v>7</v>
      </c>
      <c r="C25" s="5"/>
      <c r="D25" s="5">
        <v>7</v>
      </c>
      <c r="E25" s="199"/>
      <c r="F25" s="199"/>
      <c r="G25" s="199"/>
      <c r="H25" s="199"/>
      <c r="I25" s="5"/>
      <c r="J25" s="199"/>
      <c r="K25" s="199"/>
      <c r="L25" s="19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9.5" customHeight="1">
      <c r="A26" s="54" t="s">
        <v>83</v>
      </c>
      <c r="B26" s="5">
        <f t="shared" si="0"/>
        <v>1</v>
      </c>
      <c r="C26" s="5"/>
      <c r="D26" s="5">
        <v>1</v>
      </c>
      <c r="E26" s="199"/>
      <c r="F26" s="5"/>
      <c r="G26" s="199"/>
      <c r="H26" s="5"/>
      <c r="I26" s="199"/>
      <c r="J26" s="5"/>
      <c r="K26" s="199"/>
      <c r="L26" s="19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9.5" customHeight="1">
      <c r="A27" s="54"/>
      <c r="B27" s="5">
        <f t="shared" si="0"/>
        <v>0</v>
      </c>
      <c r="C27" s="5"/>
      <c r="D27" s="5"/>
      <c r="E27" s="199"/>
      <c r="F27" s="5"/>
      <c r="G27" s="19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9.5" customHeight="1">
      <c r="A28" s="54"/>
      <c r="B28" s="5">
        <f t="shared" si="0"/>
        <v>0</v>
      </c>
      <c r="C28" s="5"/>
      <c r="D28" s="5"/>
      <c r="E28" s="19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59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58" stopIfTrue="1">
      <formula>F4="신"</formula>
    </cfRule>
  </conditionalFormatting>
  <conditionalFormatting sqref="A4:A10 A22:A28 A14:A18">
    <cfRule type="expression" priority="5" dxfId="58" stopIfTrue="1">
      <formula>#REF!="신"</formula>
    </cfRule>
    <cfRule type="expression" priority="6" dxfId="5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31">
      <pane xSplit="2" topLeftCell="C1" activePane="topRight" state="frozen"/>
      <selection pane="topLeft" activeCell="A1" sqref="A1"/>
      <selection pane="topRight" activeCell="AE31" sqref="AE31"/>
    </sheetView>
  </sheetViews>
  <sheetFormatPr defaultColWidth="9.140625" defaultRowHeight="19.5" customHeight="1"/>
  <cols>
    <col min="1" max="1" width="5.57421875" style="56" customWidth="1"/>
    <col min="2" max="2" width="2.57421875" style="198" customWidth="1"/>
    <col min="3" max="56" width="2.421875" style="198" customWidth="1"/>
    <col min="57" max="16384" width="9.00390625" style="198" customWidth="1"/>
  </cols>
  <sheetData>
    <row r="1" spans="1:56" ht="19.5" customHeight="1">
      <c r="A1" s="10" t="s">
        <v>176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ht="19.5" customHeight="1">
      <c r="A2" s="55" t="s">
        <v>177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ht="19.5" customHeight="1">
      <c r="A3" s="5" t="s">
        <v>166</v>
      </c>
      <c r="B3" s="5" t="s">
        <v>178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>
        <v>35</v>
      </c>
      <c r="AL3" s="5">
        <v>36</v>
      </c>
      <c r="AM3" s="5">
        <v>37</v>
      </c>
      <c r="AN3" s="5">
        <v>38</v>
      </c>
      <c r="AO3" s="5">
        <v>39</v>
      </c>
      <c r="AP3" s="5">
        <v>40</v>
      </c>
      <c r="AQ3" s="5">
        <v>41</v>
      </c>
      <c r="AR3" s="5">
        <v>42</v>
      </c>
      <c r="AS3" s="5">
        <v>43</v>
      </c>
      <c r="AT3" s="5">
        <v>44</v>
      </c>
      <c r="AU3" s="5">
        <v>45</v>
      </c>
      <c r="AV3" s="5">
        <v>46</v>
      </c>
      <c r="AW3" s="5">
        <v>47</v>
      </c>
      <c r="AX3" s="5">
        <v>48</v>
      </c>
      <c r="AY3" s="5">
        <v>49</v>
      </c>
      <c r="AZ3" s="5">
        <v>50</v>
      </c>
      <c r="BA3" s="5">
        <v>51</v>
      </c>
      <c r="BB3" s="5">
        <v>52</v>
      </c>
      <c r="BC3" s="5">
        <v>53</v>
      </c>
      <c r="BD3" s="5">
        <v>54</v>
      </c>
    </row>
    <row r="4" spans="1:56" ht="19.5" customHeight="1">
      <c r="A4" s="200" t="s">
        <v>179</v>
      </c>
      <c r="B4" s="5">
        <f>SUM(C4:BD4)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19.5" customHeight="1">
      <c r="A5" s="200" t="s">
        <v>180</v>
      </c>
      <c r="B5" s="5">
        <f aca="true" t="shared" si="0" ref="B5:B45">SUM(C5:BD5)</f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9.5" customHeight="1">
      <c r="A6" s="200" t="s">
        <v>181</v>
      </c>
      <c r="B6" s="5">
        <f t="shared" si="0"/>
        <v>8</v>
      </c>
      <c r="C6" s="5">
        <v>4</v>
      </c>
      <c r="D6" s="5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19.5" customHeight="1">
      <c r="A7" s="200" t="s">
        <v>182</v>
      </c>
      <c r="B7" s="5">
        <f t="shared" si="0"/>
        <v>26</v>
      </c>
      <c r="C7" s="5">
        <v>13</v>
      </c>
      <c r="D7" s="5">
        <v>13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9.5" customHeight="1">
      <c r="A8" s="200" t="s">
        <v>183</v>
      </c>
      <c r="B8" s="5">
        <f t="shared" si="0"/>
        <v>20</v>
      </c>
      <c r="C8" s="5">
        <v>10</v>
      </c>
      <c r="D8" s="5">
        <v>10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9.5" customHeight="1">
      <c r="A9" s="200" t="s">
        <v>184</v>
      </c>
      <c r="B9" s="5">
        <f t="shared" si="0"/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9.5" customHeight="1">
      <c r="A10" s="200" t="s">
        <v>185</v>
      </c>
      <c r="B10" s="5">
        <f t="shared" si="0"/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9.5" customHeight="1">
      <c r="A11" s="182" t="s">
        <v>186</v>
      </c>
      <c r="B11" s="5">
        <f t="shared" si="0"/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9.5" customHeight="1">
      <c r="A12" s="20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9.5" customHeight="1">
      <c r="A13" s="203" t="s">
        <v>187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5"/>
    </row>
    <row r="14" spans="1:56" ht="19.5" customHeight="1">
      <c r="A14" s="197" t="s">
        <v>188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6"/>
    </row>
    <row r="15" spans="1:56" ht="19.5" customHeight="1">
      <c r="A15" s="5" t="s">
        <v>166</v>
      </c>
      <c r="B15" s="5" t="s">
        <v>178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5">
        <v>11</v>
      </c>
      <c r="N15" s="5">
        <v>12</v>
      </c>
      <c r="O15" s="5">
        <v>13</v>
      </c>
      <c r="P15" s="5">
        <v>14</v>
      </c>
      <c r="Q15" s="5">
        <v>15</v>
      </c>
      <c r="R15" s="5">
        <v>16</v>
      </c>
      <c r="S15" s="5">
        <v>17</v>
      </c>
      <c r="T15" s="5">
        <v>18</v>
      </c>
      <c r="U15" s="5">
        <v>19</v>
      </c>
      <c r="V15" s="5">
        <v>20</v>
      </c>
      <c r="W15" s="5">
        <v>21</v>
      </c>
      <c r="X15" s="5">
        <v>22</v>
      </c>
      <c r="Y15" s="5">
        <v>23</v>
      </c>
      <c r="Z15" s="5">
        <v>24</v>
      </c>
      <c r="AA15" s="5">
        <v>25</v>
      </c>
      <c r="AB15" s="5">
        <v>26</v>
      </c>
      <c r="AC15" s="5">
        <v>27</v>
      </c>
      <c r="AD15" s="5">
        <v>28</v>
      </c>
      <c r="AE15" s="5">
        <v>29</v>
      </c>
      <c r="AF15" s="5">
        <v>30</v>
      </c>
      <c r="AG15" s="5">
        <v>31</v>
      </c>
      <c r="AH15" s="5">
        <v>32</v>
      </c>
      <c r="AI15" s="5">
        <v>33</v>
      </c>
      <c r="AJ15" s="5">
        <v>34</v>
      </c>
      <c r="AK15" s="5">
        <v>35</v>
      </c>
      <c r="AL15" s="5">
        <v>36</v>
      </c>
      <c r="AM15" s="5">
        <v>37</v>
      </c>
      <c r="AN15" s="5">
        <v>38</v>
      </c>
      <c r="AO15" s="5">
        <v>39</v>
      </c>
      <c r="AP15" s="5">
        <v>40</v>
      </c>
      <c r="AQ15" s="5">
        <v>41</v>
      </c>
      <c r="AR15" s="5">
        <v>42</v>
      </c>
      <c r="AS15" s="5">
        <v>43</v>
      </c>
      <c r="AT15" s="5">
        <v>44</v>
      </c>
      <c r="AU15" s="5">
        <v>45</v>
      </c>
      <c r="AV15" s="5">
        <v>46</v>
      </c>
      <c r="AW15" s="5">
        <v>47</v>
      </c>
      <c r="AX15" s="5">
        <v>48</v>
      </c>
      <c r="AY15" s="5">
        <v>49</v>
      </c>
      <c r="AZ15" s="5">
        <v>50</v>
      </c>
      <c r="BA15" s="5">
        <v>51</v>
      </c>
      <c r="BB15" s="5">
        <v>52</v>
      </c>
      <c r="BC15" s="5">
        <v>53</v>
      </c>
      <c r="BD15" s="5">
        <v>54</v>
      </c>
    </row>
    <row r="16" spans="1:56" ht="19.5" customHeight="1">
      <c r="A16" s="200" t="s">
        <v>189</v>
      </c>
      <c r="B16" s="5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9.5" customHeight="1">
      <c r="A17" s="200" t="s">
        <v>190</v>
      </c>
      <c r="B17" s="5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9.5" customHeight="1">
      <c r="A18" s="200" t="s">
        <v>191</v>
      </c>
      <c r="B18" s="5">
        <f t="shared" si="0"/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9.5" customHeight="1">
      <c r="A19" s="200" t="s">
        <v>192</v>
      </c>
      <c r="B19" s="5">
        <f t="shared" si="0"/>
        <v>28</v>
      </c>
      <c r="C19" s="5"/>
      <c r="D19" s="5">
        <v>28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9.5" customHeight="1">
      <c r="A20" s="200" t="s">
        <v>193</v>
      </c>
      <c r="B20" s="5">
        <f t="shared" si="0"/>
        <v>30</v>
      </c>
      <c r="C20" s="5"/>
      <c r="D20" s="5">
        <v>30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9.5" customHeight="1">
      <c r="A21" s="200" t="s">
        <v>194</v>
      </c>
      <c r="B21" s="5">
        <f t="shared" si="0"/>
        <v>10</v>
      </c>
      <c r="C21" s="5"/>
      <c r="D21" s="5">
        <v>10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9.5" customHeight="1">
      <c r="A22" s="200" t="s">
        <v>195</v>
      </c>
      <c r="B22" s="5">
        <f t="shared" si="0"/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9.5" customHeight="1">
      <c r="A23" s="18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9.5" customHeight="1">
      <c r="A24" s="20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9.5" customHeight="1">
      <c r="A25" s="194" t="s">
        <v>196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6"/>
    </row>
    <row r="26" spans="1:56" ht="19.5" customHeight="1">
      <c r="A26" s="197" t="s">
        <v>197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6"/>
    </row>
    <row r="27" spans="1:56" ht="19.5" customHeight="1">
      <c r="A27" s="5" t="s">
        <v>166</v>
      </c>
      <c r="B27" s="5" t="s">
        <v>178</v>
      </c>
      <c r="C27" s="5">
        <v>1</v>
      </c>
      <c r="D27" s="5">
        <v>2</v>
      </c>
      <c r="E27" s="5">
        <v>3</v>
      </c>
      <c r="F27" s="5">
        <v>4</v>
      </c>
      <c r="G27" s="5">
        <v>5</v>
      </c>
      <c r="H27" s="5">
        <v>6</v>
      </c>
      <c r="I27" s="5">
        <v>7</v>
      </c>
      <c r="J27" s="5">
        <v>8</v>
      </c>
      <c r="K27" s="5">
        <v>9</v>
      </c>
      <c r="L27" s="5">
        <v>10</v>
      </c>
      <c r="M27" s="5">
        <v>11</v>
      </c>
      <c r="N27" s="5">
        <v>12</v>
      </c>
      <c r="O27" s="5">
        <v>13</v>
      </c>
      <c r="P27" s="5">
        <v>14</v>
      </c>
      <c r="Q27" s="5">
        <v>15</v>
      </c>
      <c r="R27" s="5">
        <v>16</v>
      </c>
      <c r="S27" s="5">
        <v>17</v>
      </c>
      <c r="T27" s="5">
        <v>18</v>
      </c>
      <c r="U27" s="5">
        <v>19</v>
      </c>
      <c r="V27" s="5">
        <v>20</v>
      </c>
      <c r="W27" s="5">
        <v>21</v>
      </c>
      <c r="X27" s="5">
        <v>22</v>
      </c>
      <c r="Y27" s="5">
        <v>23</v>
      </c>
      <c r="Z27" s="5">
        <v>24</v>
      </c>
      <c r="AA27" s="5">
        <v>25</v>
      </c>
      <c r="AB27" s="5">
        <v>26</v>
      </c>
      <c r="AC27" s="5">
        <v>27</v>
      </c>
      <c r="AD27" s="5">
        <v>28</v>
      </c>
      <c r="AE27" s="5">
        <v>29</v>
      </c>
      <c r="AF27" s="5">
        <v>30</v>
      </c>
      <c r="AG27" s="5">
        <v>31</v>
      </c>
      <c r="AH27" s="5">
        <v>32</v>
      </c>
      <c r="AI27" s="5">
        <v>33</v>
      </c>
      <c r="AJ27" s="5">
        <v>34</v>
      </c>
      <c r="AK27" s="5">
        <v>35</v>
      </c>
      <c r="AL27" s="5">
        <v>36</v>
      </c>
      <c r="AM27" s="5">
        <v>37</v>
      </c>
      <c r="AN27" s="5">
        <v>38</v>
      </c>
      <c r="AO27" s="5">
        <v>39</v>
      </c>
      <c r="AP27" s="5">
        <v>40</v>
      </c>
      <c r="AQ27" s="5">
        <v>41</v>
      </c>
      <c r="AR27" s="5">
        <v>42</v>
      </c>
      <c r="AS27" s="5">
        <v>43</v>
      </c>
      <c r="AT27" s="5">
        <v>44</v>
      </c>
      <c r="AU27" s="5">
        <v>45</v>
      </c>
      <c r="AV27" s="5">
        <v>46</v>
      </c>
      <c r="AW27" s="5">
        <v>47</v>
      </c>
      <c r="AX27" s="5">
        <v>48</v>
      </c>
      <c r="AY27" s="5">
        <v>49</v>
      </c>
      <c r="AZ27" s="5">
        <v>50</v>
      </c>
      <c r="BA27" s="5">
        <v>51</v>
      </c>
      <c r="BB27" s="5">
        <v>52</v>
      </c>
      <c r="BC27" s="5">
        <v>53</v>
      </c>
      <c r="BD27" s="5">
        <v>54</v>
      </c>
    </row>
    <row r="28" spans="1:56" ht="19.5" customHeight="1">
      <c r="A28" s="200" t="s">
        <v>198</v>
      </c>
      <c r="B28" s="5">
        <f t="shared" si="0"/>
        <v>32</v>
      </c>
      <c r="C28" s="5">
        <v>8</v>
      </c>
      <c r="D28" s="5">
        <v>24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9.5" customHeight="1">
      <c r="A29" s="200" t="s">
        <v>199</v>
      </c>
      <c r="B29" s="5">
        <f t="shared" si="0"/>
        <v>27</v>
      </c>
      <c r="C29" s="5">
        <v>7</v>
      </c>
      <c r="D29" s="5">
        <v>20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9.5" customHeight="1">
      <c r="A30" s="200" t="s">
        <v>200</v>
      </c>
      <c r="B30" s="5">
        <f t="shared" si="0"/>
        <v>10</v>
      </c>
      <c r="C30" s="5"/>
      <c r="D30" s="5">
        <v>10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9.5" customHeight="1">
      <c r="A31" s="200" t="s">
        <v>201</v>
      </c>
      <c r="B31" s="5">
        <f t="shared" si="0"/>
        <v>35</v>
      </c>
      <c r="C31" s="5">
        <v>4</v>
      </c>
      <c r="D31" s="5">
        <v>31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9.5" customHeight="1">
      <c r="A32" s="200" t="s">
        <v>202</v>
      </c>
      <c r="B32" s="5">
        <f t="shared" si="0"/>
        <v>7</v>
      </c>
      <c r="C32" s="5"/>
      <c r="D32" s="5">
        <v>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9.5" customHeight="1">
      <c r="A33" s="18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9.5" customHeight="1">
      <c r="A34" s="18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9.5" customHeight="1">
      <c r="A35" s="203" t="s">
        <v>203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5"/>
    </row>
    <row r="36" spans="1:56" ht="19.5" customHeight="1">
      <c r="A36" s="197" t="s">
        <v>204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6"/>
    </row>
    <row r="37" spans="1:56" ht="19.5" customHeight="1">
      <c r="A37" s="5" t="s">
        <v>166</v>
      </c>
      <c r="B37" s="5" t="s">
        <v>178</v>
      </c>
      <c r="C37" s="5">
        <v>1</v>
      </c>
      <c r="D37" s="5">
        <v>2</v>
      </c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5">
        <v>8</v>
      </c>
      <c r="K37" s="5">
        <v>9</v>
      </c>
      <c r="L37" s="5">
        <v>10</v>
      </c>
      <c r="M37" s="5">
        <v>11</v>
      </c>
      <c r="N37" s="5">
        <v>12</v>
      </c>
      <c r="O37" s="5">
        <v>13</v>
      </c>
      <c r="P37" s="5">
        <v>14</v>
      </c>
      <c r="Q37" s="5">
        <v>15</v>
      </c>
      <c r="R37" s="5">
        <v>16</v>
      </c>
      <c r="S37" s="5">
        <v>17</v>
      </c>
      <c r="T37" s="5">
        <v>18</v>
      </c>
      <c r="U37" s="5">
        <v>19</v>
      </c>
      <c r="V37" s="5">
        <v>20</v>
      </c>
      <c r="W37" s="5">
        <v>21</v>
      </c>
      <c r="X37" s="5">
        <v>22</v>
      </c>
      <c r="Y37" s="5">
        <v>23</v>
      </c>
      <c r="Z37" s="5">
        <v>24</v>
      </c>
      <c r="AA37" s="5">
        <v>25</v>
      </c>
      <c r="AB37" s="5">
        <v>26</v>
      </c>
      <c r="AC37" s="5">
        <v>27</v>
      </c>
      <c r="AD37" s="5">
        <v>28</v>
      </c>
      <c r="AE37" s="5">
        <v>29</v>
      </c>
      <c r="AF37" s="5">
        <v>30</v>
      </c>
      <c r="AG37" s="5">
        <v>31</v>
      </c>
      <c r="AH37" s="5">
        <v>32</v>
      </c>
      <c r="AI37" s="5">
        <v>33</v>
      </c>
      <c r="AJ37" s="5">
        <v>34</v>
      </c>
      <c r="AK37" s="5">
        <v>35</v>
      </c>
      <c r="AL37" s="5">
        <v>36</v>
      </c>
      <c r="AM37" s="5">
        <v>37</v>
      </c>
      <c r="AN37" s="5">
        <v>38</v>
      </c>
      <c r="AO37" s="5">
        <v>39</v>
      </c>
      <c r="AP37" s="5">
        <v>40</v>
      </c>
      <c r="AQ37" s="5">
        <v>41</v>
      </c>
      <c r="AR37" s="5">
        <v>42</v>
      </c>
      <c r="AS37" s="5">
        <v>43</v>
      </c>
      <c r="AT37" s="5">
        <v>44</v>
      </c>
      <c r="AU37" s="5">
        <v>45</v>
      </c>
      <c r="AV37" s="5">
        <v>46</v>
      </c>
      <c r="AW37" s="5">
        <v>47</v>
      </c>
      <c r="AX37" s="5">
        <v>48</v>
      </c>
      <c r="AY37" s="5">
        <v>49</v>
      </c>
      <c r="AZ37" s="5">
        <v>50</v>
      </c>
      <c r="BA37" s="5">
        <v>51</v>
      </c>
      <c r="BB37" s="5">
        <v>52</v>
      </c>
      <c r="BC37" s="5">
        <v>53</v>
      </c>
      <c r="BD37" s="5">
        <v>54</v>
      </c>
    </row>
    <row r="38" spans="1:56" ht="19.5" customHeight="1">
      <c r="A38" s="200" t="s">
        <v>205</v>
      </c>
      <c r="B38" s="5">
        <f t="shared" si="0"/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9.5" customHeight="1">
      <c r="A39" s="200" t="s">
        <v>135</v>
      </c>
      <c r="B39" s="5">
        <f t="shared" si="0"/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9.5" customHeight="1">
      <c r="A40" s="200" t="s">
        <v>136</v>
      </c>
      <c r="B40" s="5">
        <f t="shared" si="0"/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9.5" customHeight="1">
      <c r="A41" s="200" t="s">
        <v>137</v>
      </c>
      <c r="B41" s="5">
        <f t="shared" si="0"/>
        <v>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9.5" customHeight="1">
      <c r="A42" s="200" t="s">
        <v>138</v>
      </c>
      <c r="B42" s="5">
        <f t="shared" si="0"/>
        <v>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9.5" customHeight="1">
      <c r="A43" s="200" t="s">
        <v>139</v>
      </c>
      <c r="B43" s="5">
        <f t="shared" si="0"/>
        <v>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9.5" customHeight="1">
      <c r="A44" s="20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9.5" customHeight="1">
      <c r="A45" s="20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58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59" operator="equal" stopIfTrue="1">
      <formula>0</formula>
    </cfRule>
  </conditionalFormatting>
  <conditionalFormatting sqref="C38">
    <cfRule type="expression" priority="6" dxfId="58" stopIfTrue="1">
      <formula>C38="신"</formula>
    </cfRule>
  </conditionalFormatting>
  <conditionalFormatting sqref="C41">
    <cfRule type="expression" priority="5" dxfId="58" stopIfTrue="1">
      <formula>C41="신"</formula>
    </cfRule>
  </conditionalFormatting>
  <conditionalFormatting sqref="C42">
    <cfRule type="expression" priority="4" dxfId="58" stopIfTrue="1">
      <formula>C42="신"</formula>
    </cfRule>
  </conditionalFormatting>
  <conditionalFormatting sqref="A44:A45 A4:A12 A16:A24 A28:A34">
    <cfRule type="expression" priority="11" dxfId="58" stopIfTrue="1">
      <formula>#REF!="신"</formula>
    </cfRule>
    <cfRule type="expression" priority="12" dxfId="5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D19" sqref="D19"/>
    </sheetView>
  </sheetViews>
  <sheetFormatPr defaultColWidth="9.140625" defaultRowHeight="19.5" customHeight="1"/>
  <cols>
    <col min="1" max="1" width="5.57421875" style="71" customWidth="1"/>
    <col min="2" max="2" width="2.57421875" style="206" customWidth="1"/>
    <col min="3" max="20" width="2.421875" style="206" customWidth="1"/>
    <col min="21" max="21" width="2.421875" style="61" customWidth="1"/>
    <col min="22" max="56" width="2.421875" style="206" customWidth="1"/>
    <col min="57" max="16384" width="9.00390625" style="206" customWidth="1"/>
  </cols>
  <sheetData>
    <row r="1" spans="1:56" ht="19.5" customHeight="1">
      <c r="A1" s="11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63" t="s">
        <v>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66" t="s">
        <v>10</v>
      </c>
      <c r="B3" s="36" t="s">
        <v>12</v>
      </c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  <c r="J3" s="36">
        <v>8</v>
      </c>
      <c r="K3" s="36">
        <v>9</v>
      </c>
      <c r="L3" s="36">
        <v>10</v>
      </c>
      <c r="M3" s="36">
        <v>11</v>
      </c>
      <c r="N3" s="36">
        <v>12</v>
      </c>
      <c r="O3" s="36">
        <v>13</v>
      </c>
      <c r="P3" s="36">
        <v>14</v>
      </c>
      <c r="Q3" s="36">
        <v>15</v>
      </c>
      <c r="R3" s="36">
        <v>16</v>
      </c>
      <c r="S3" s="36">
        <v>17</v>
      </c>
      <c r="T3" s="36">
        <v>18</v>
      </c>
      <c r="U3" s="36">
        <v>19</v>
      </c>
      <c r="V3" s="36">
        <v>20</v>
      </c>
      <c r="W3" s="36">
        <v>21</v>
      </c>
      <c r="X3" s="36">
        <v>22</v>
      </c>
      <c r="Y3" s="36">
        <v>23</v>
      </c>
      <c r="Z3" s="36">
        <v>24</v>
      </c>
      <c r="AA3" s="36">
        <v>25</v>
      </c>
      <c r="AB3" s="36">
        <v>26</v>
      </c>
      <c r="AC3" s="36">
        <v>27</v>
      </c>
      <c r="AD3" s="36">
        <v>28</v>
      </c>
      <c r="AE3" s="36">
        <v>29</v>
      </c>
      <c r="AF3" s="36">
        <v>30</v>
      </c>
      <c r="AG3" s="36">
        <v>31</v>
      </c>
      <c r="AH3" s="36">
        <v>32</v>
      </c>
      <c r="AI3" s="36">
        <v>33</v>
      </c>
      <c r="AJ3" s="36">
        <v>34</v>
      </c>
      <c r="AK3" s="36">
        <v>35</v>
      </c>
      <c r="AL3" s="36">
        <v>36</v>
      </c>
      <c r="AM3" s="36">
        <v>37</v>
      </c>
      <c r="AN3" s="36">
        <v>38</v>
      </c>
      <c r="AO3" s="36">
        <v>39</v>
      </c>
      <c r="AP3" s="36">
        <v>40</v>
      </c>
      <c r="AQ3" s="36">
        <v>41</v>
      </c>
      <c r="AR3" s="36">
        <v>42</v>
      </c>
      <c r="AS3" s="36">
        <v>43</v>
      </c>
      <c r="AT3" s="36">
        <v>44</v>
      </c>
      <c r="AU3" s="36">
        <v>45</v>
      </c>
      <c r="AV3" s="36">
        <v>46</v>
      </c>
      <c r="AW3" s="36">
        <v>47</v>
      </c>
      <c r="AX3" s="36">
        <v>48</v>
      </c>
      <c r="AY3" s="36">
        <v>49</v>
      </c>
      <c r="AZ3" s="36">
        <v>50</v>
      </c>
      <c r="BA3" s="36">
        <v>51</v>
      </c>
      <c r="BB3" s="36">
        <v>52</v>
      </c>
      <c r="BC3" s="36">
        <v>53</v>
      </c>
      <c r="BD3" s="36">
        <v>54</v>
      </c>
    </row>
    <row r="4" spans="1:56" ht="19.5" customHeight="1">
      <c r="A4" s="62" t="s">
        <v>140</v>
      </c>
      <c r="B4" s="36">
        <f>SUM(C4:BD4)</f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</row>
    <row r="5" spans="1:56" ht="19.5" customHeight="1">
      <c r="A5" s="62" t="s">
        <v>50</v>
      </c>
      <c r="B5" s="36">
        <f>SUM(C5:BD5)</f>
        <v>1</v>
      </c>
      <c r="C5" s="36"/>
      <c r="D5" s="36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</row>
    <row r="6" spans="1:56" ht="19.5" customHeight="1">
      <c r="A6" s="62" t="s">
        <v>141</v>
      </c>
      <c r="B6" s="36">
        <f>SUM(C6:BD6)</f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</row>
    <row r="7" spans="1:56" ht="19.5" customHeight="1">
      <c r="A7" s="62" t="s">
        <v>102</v>
      </c>
      <c r="B7" s="36">
        <f>SUM(C7:BD7)</f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6" ht="19.5" customHeight="1">
      <c r="A8" s="62" t="s">
        <v>142</v>
      </c>
      <c r="B8" s="36">
        <f>SUM(C8:BD8)</f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</row>
    <row r="9" spans="1:56" ht="19.5" customHeight="1">
      <c r="A9" s="6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</row>
    <row r="10" spans="1:56" ht="19.5" customHeight="1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ht="19.5" customHeight="1">
      <c r="A11" s="11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ht="19.5" customHeight="1">
      <c r="A12" s="63" t="s">
        <v>70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19.5" customHeight="1">
      <c r="A13" s="66" t="s">
        <v>10</v>
      </c>
      <c r="B13" s="36" t="s">
        <v>12</v>
      </c>
      <c r="C13" s="36">
        <v>1</v>
      </c>
      <c r="D13" s="36">
        <v>2</v>
      </c>
      <c r="E13" s="36">
        <v>3</v>
      </c>
      <c r="F13" s="36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  <c r="U13" s="36">
        <v>19</v>
      </c>
      <c r="V13" s="36">
        <v>20</v>
      </c>
      <c r="W13" s="36">
        <v>21</v>
      </c>
      <c r="X13" s="36">
        <v>22</v>
      </c>
      <c r="Y13" s="36">
        <v>23</v>
      </c>
      <c r="Z13" s="36">
        <v>24</v>
      </c>
      <c r="AA13" s="36">
        <v>25</v>
      </c>
      <c r="AB13" s="36">
        <v>26</v>
      </c>
      <c r="AC13" s="36">
        <v>27</v>
      </c>
      <c r="AD13" s="36">
        <v>28</v>
      </c>
      <c r="AE13" s="36">
        <v>29</v>
      </c>
      <c r="AF13" s="36">
        <v>30</v>
      </c>
      <c r="AG13" s="36">
        <v>31</v>
      </c>
      <c r="AH13" s="36">
        <v>32</v>
      </c>
      <c r="AI13" s="36">
        <v>33</v>
      </c>
      <c r="AJ13" s="36">
        <v>34</v>
      </c>
      <c r="AK13" s="36">
        <v>35</v>
      </c>
      <c r="AL13" s="36">
        <v>36</v>
      </c>
      <c r="AM13" s="36">
        <v>37</v>
      </c>
      <c r="AN13" s="36">
        <v>38</v>
      </c>
      <c r="AO13" s="36">
        <v>39</v>
      </c>
      <c r="AP13" s="36">
        <v>40</v>
      </c>
      <c r="AQ13" s="36">
        <v>41</v>
      </c>
      <c r="AR13" s="36">
        <v>42</v>
      </c>
      <c r="AS13" s="36">
        <v>43</v>
      </c>
      <c r="AT13" s="36">
        <v>44</v>
      </c>
      <c r="AU13" s="36">
        <v>45</v>
      </c>
      <c r="AV13" s="36">
        <v>46</v>
      </c>
      <c r="AW13" s="36">
        <v>47</v>
      </c>
      <c r="AX13" s="36">
        <v>48</v>
      </c>
      <c r="AY13" s="36">
        <v>49</v>
      </c>
      <c r="AZ13" s="36">
        <v>50</v>
      </c>
      <c r="BA13" s="36">
        <v>51</v>
      </c>
      <c r="BB13" s="36">
        <v>52</v>
      </c>
      <c r="BC13" s="36">
        <v>53</v>
      </c>
      <c r="BD13" s="36">
        <v>54</v>
      </c>
    </row>
    <row r="14" spans="1:56" ht="19.5" customHeight="1">
      <c r="A14" s="62" t="s">
        <v>145</v>
      </c>
      <c r="B14" s="36">
        <f>SUM(C14:BD14)</f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</row>
    <row r="15" spans="1:56" ht="19.5" customHeight="1">
      <c r="A15" s="62" t="s">
        <v>146</v>
      </c>
      <c r="B15" s="36">
        <f>SUM(C15:BD15)</f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</row>
    <row r="16" spans="1:56" ht="19.5" customHeight="1">
      <c r="A16" s="62" t="s">
        <v>147</v>
      </c>
      <c r="B16" s="36">
        <f>SUM(C16:BD16)</f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</row>
    <row r="17" spans="1:56" ht="19.5" customHeight="1">
      <c r="A17" s="62" t="s">
        <v>148</v>
      </c>
      <c r="B17" s="36">
        <f>SUM(C17:BD17)</f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</row>
    <row r="18" spans="1:56" ht="19.5" customHeight="1">
      <c r="A18" s="62" t="s">
        <v>149</v>
      </c>
      <c r="B18" s="36">
        <f>SUM(C18:BD18)</f>
        <v>1</v>
      </c>
      <c r="C18" s="36"/>
      <c r="D18" s="36">
        <v>1</v>
      </c>
      <c r="E18" s="36"/>
      <c r="F18" s="36"/>
      <c r="G18" s="36"/>
      <c r="H18" s="36"/>
      <c r="I18" s="36"/>
      <c r="J18" s="36"/>
      <c r="K18" s="36"/>
      <c r="L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</row>
    <row r="19" spans="1:56" ht="19.5" customHeight="1">
      <c r="A19" s="6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</row>
    <row r="20" spans="1:56" ht="19.5" customHeight="1">
      <c r="A20" s="6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</row>
    <row r="21" spans="1:56" ht="19.5" customHeight="1">
      <c r="A21" s="11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9.5" customHeight="1">
      <c r="A22" s="69" t="s">
        <v>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9.5" customHeight="1">
      <c r="A23" s="66" t="s">
        <v>10</v>
      </c>
      <c r="B23" s="36" t="s">
        <v>12</v>
      </c>
      <c r="C23" s="36">
        <v>1</v>
      </c>
      <c r="D23" s="36">
        <v>2</v>
      </c>
      <c r="E23" s="36">
        <v>3</v>
      </c>
      <c r="F23" s="36">
        <v>4</v>
      </c>
      <c r="G23" s="36">
        <v>5</v>
      </c>
      <c r="H23" s="36">
        <v>6</v>
      </c>
      <c r="I23" s="36">
        <v>7</v>
      </c>
      <c r="J23" s="36">
        <v>8</v>
      </c>
      <c r="K23" s="36">
        <v>9</v>
      </c>
      <c r="L23" s="36">
        <v>10</v>
      </c>
      <c r="M23" s="36">
        <v>11</v>
      </c>
      <c r="N23" s="36">
        <v>12</v>
      </c>
      <c r="O23" s="36">
        <v>13</v>
      </c>
      <c r="P23" s="36">
        <v>14</v>
      </c>
      <c r="Q23" s="36">
        <v>15</v>
      </c>
      <c r="R23" s="36">
        <v>16</v>
      </c>
      <c r="S23" s="36">
        <v>17</v>
      </c>
      <c r="T23" s="36">
        <v>18</v>
      </c>
      <c r="U23" s="36">
        <v>19</v>
      </c>
      <c r="V23" s="36">
        <v>20</v>
      </c>
      <c r="W23" s="36">
        <v>21</v>
      </c>
      <c r="X23" s="36">
        <v>22</v>
      </c>
      <c r="Y23" s="36">
        <v>23</v>
      </c>
      <c r="Z23" s="36">
        <v>24</v>
      </c>
      <c r="AA23" s="36">
        <v>25</v>
      </c>
      <c r="AB23" s="36">
        <v>26</v>
      </c>
      <c r="AC23" s="36">
        <v>27</v>
      </c>
      <c r="AD23" s="36">
        <v>28</v>
      </c>
      <c r="AE23" s="36">
        <v>29</v>
      </c>
      <c r="AF23" s="36">
        <v>30</v>
      </c>
      <c r="AG23" s="36">
        <v>31</v>
      </c>
      <c r="AH23" s="36">
        <v>32</v>
      </c>
      <c r="AI23" s="36">
        <v>33</v>
      </c>
      <c r="AJ23" s="36">
        <v>34</v>
      </c>
      <c r="AK23" s="36">
        <v>35</v>
      </c>
      <c r="AL23" s="36">
        <v>36</v>
      </c>
      <c r="AM23" s="36">
        <v>37</v>
      </c>
      <c r="AN23" s="36">
        <v>38</v>
      </c>
      <c r="AO23" s="36">
        <v>39</v>
      </c>
      <c r="AP23" s="36">
        <v>40</v>
      </c>
      <c r="AQ23" s="36">
        <v>41</v>
      </c>
      <c r="AR23" s="36">
        <v>42</v>
      </c>
      <c r="AS23" s="36">
        <v>43</v>
      </c>
      <c r="AT23" s="36">
        <v>44</v>
      </c>
      <c r="AU23" s="36">
        <v>45</v>
      </c>
      <c r="AV23" s="36">
        <v>46</v>
      </c>
      <c r="AW23" s="36">
        <v>47</v>
      </c>
      <c r="AX23" s="36">
        <v>48</v>
      </c>
      <c r="AY23" s="36">
        <v>49</v>
      </c>
      <c r="AZ23" s="36">
        <v>50</v>
      </c>
      <c r="BA23" s="36">
        <v>51</v>
      </c>
      <c r="BB23" s="36">
        <v>52</v>
      </c>
      <c r="BC23" s="36">
        <v>53</v>
      </c>
      <c r="BD23" s="36">
        <v>54</v>
      </c>
    </row>
    <row r="24" spans="1:56" ht="19.5" customHeight="1">
      <c r="A24" s="62" t="s">
        <v>150</v>
      </c>
      <c r="B24" s="36">
        <f>SUM(C24:BD24)</f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</row>
    <row r="25" spans="1:56" ht="19.5" customHeight="1">
      <c r="A25" s="62" t="s">
        <v>151</v>
      </c>
      <c r="B25" s="36">
        <f aca="true" t="shared" si="0" ref="B25:B30">SUM(C25:BD25)</f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</row>
    <row r="26" spans="1:56" ht="19.5" customHeight="1">
      <c r="A26" s="62" t="s">
        <v>104</v>
      </c>
      <c r="B26" s="36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  <row r="27" spans="1:56" ht="19.5" customHeight="1">
      <c r="A27" s="62" t="s">
        <v>152</v>
      </c>
      <c r="B27" s="36">
        <f t="shared" si="0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ht="19.5" customHeight="1">
      <c r="A28" s="62" t="s">
        <v>153</v>
      </c>
      <c r="B28" s="36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56" ht="19.5" customHeight="1">
      <c r="A29" s="62" t="s">
        <v>57</v>
      </c>
      <c r="B29" s="36">
        <f t="shared" si="0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ht="19.5" customHeight="1">
      <c r="A30" s="62" t="s">
        <v>154</v>
      </c>
      <c r="B30" s="36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6" ht="19.5" customHeight="1">
      <c r="A31" s="68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6" ht="19.5" customHeight="1">
      <c r="A32" s="6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58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59" operator="equal" stopIfTrue="1">
      <formula>0</formula>
    </cfRule>
  </conditionalFormatting>
  <conditionalFormatting sqref="C24">
    <cfRule type="expression" priority="5" dxfId="58" stopIfTrue="1">
      <formula>C24="신"</formula>
    </cfRule>
  </conditionalFormatting>
  <conditionalFormatting sqref="C25">
    <cfRule type="expression" priority="4" dxfId="58" stopIfTrue="1">
      <formula>C25="신"</formula>
    </cfRule>
  </conditionalFormatting>
  <conditionalFormatting sqref="C27">
    <cfRule type="cellIs" priority="3" dxfId="59" operator="equal" stopIfTrue="1">
      <formula>0</formula>
    </cfRule>
  </conditionalFormatting>
  <conditionalFormatting sqref="C29">
    <cfRule type="cellIs" priority="2" dxfId="59" operator="equal" stopIfTrue="1">
      <formula>0</formula>
    </cfRule>
  </conditionalFormatting>
  <conditionalFormatting sqref="C30">
    <cfRule type="cellIs" priority="1" dxfId="59" operator="equal" stopIfTrue="1">
      <formula>0</formula>
    </cfRule>
  </conditionalFormatting>
  <conditionalFormatting sqref="A4:A10 A14:A20 A24:A32">
    <cfRule type="expression" priority="10" dxfId="58" stopIfTrue="1">
      <formula>#REF!="신"</formula>
    </cfRule>
    <cfRule type="expression" priority="11" dxfId="5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2012-01-13T05:52:04Z</cp:lastPrinted>
  <dcterms:created xsi:type="dcterms:W3CDTF">2007-01-02T12:18:59Z</dcterms:created>
  <dcterms:modified xsi:type="dcterms:W3CDTF">2012-01-13T05:52:10Z</dcterms:modified>
  <cp:category/>
  <cp:version/>
  <cp:contentType/>
  <cp:contentStatus/>
</cp:coreProperties>
</file>