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'주보출석표'!$A$1:$DC$31</definedName>
  </definedNames>
  <calcPr fullCalcOnLoad="1"/>
</workbook>
</file>

<file path=xl/sharedStrings.xml><?xml version="1.0" encoding="utf-8"?>
<sst xmlns="http://schemas.openxmlformats.org/spreadsheetml/2006/main" count="1416" uniqueCount="234">
  <si>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</si>
  <si>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</si>
  <si>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</si>
  <si>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</si>
  <si>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</si>
  <si>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</si>
  <si>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</si>
  <si>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</si>
  <si>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</si>
  <si>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</si>
  <si>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</si>
  <si>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</si>
  <si>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</si>
  <si>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</si>
  <si>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</si>
  <si>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</si>
  <si>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</si>
  <si>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</si>
  <si>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</si>
  <si>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</si>
  <si>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</si>
  <si>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</si>
  <si>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</si>
  <si>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</si>
  <si>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</si>
  <si>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</si>
  <si>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</si>
  <si>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</si>
  <si>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</si>
  <si>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</si>
  <si>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</si>
  <si>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</si>
  <si>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</si>
  <si>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</si>
  <si>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</si>
  <si>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</si>
  <si>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</si>
  <si>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</si>
  <si>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</si>
  <si>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</si>
  <si>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</si>
  <si>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</si>
  <si>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</si>
  <si>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</si>
  <si>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</si>
  <si>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</si>
  <si>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</si>
  <si>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</si>
  <si>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</si>
  <si>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</si>
  <si>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</si>
  <si>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</si>
  <si>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</si>
  <si>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</si>
  <si>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</si>
  <si>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</si>
  <si>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</si>
  <si>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</si>
  <si>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</si>
  <si>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</si>
  <si>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</si>
  <si>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</si>
  <si>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</si>
  <si>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</si>
  <si>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</si>
  <si>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</si>
  <si>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</si>
  <si>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</si>
  <si>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</si>
  <si>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</si>
  <si>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</si>
  <si>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</si>
  <si>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</si>
  <si>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</si>
  <si>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</si>
  <si>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</si>
  <si>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</si>
  <si>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</si>
  <si>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</si>
  <si>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</si>
  <si>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</si>
  <si>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</si>
  <si>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</si>
  <si>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</si>
  <si>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</si>
  <si>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</si>
  <si>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</si>
  <si>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</si>
  <si>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</si>
  <si>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</si>
  <si>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</si>
  <si>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</si>
  <si>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</si>
  <si>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</si>
  <si>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</si>
  <si>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</si>
  <si>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</si>
  <si>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</si>
  <si>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</si>
  <si>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</si>
  <si>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</si>
  <si>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</si>
  <si>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</si>
  <si>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</si>
  <si>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</si>
  <si>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</si>
  <si>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</si>
  <si>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</si>
  <si>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</si>
  <si>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</si>
  <si>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</si>
  <si>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</si>
  <si>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</si>
  <si>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</si>
  <si>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</si>
  <si>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</si>
  <si>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</si>
  <si>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</si>
  <si>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</si>
  <si>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</si>
  <si>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</si>
  <si>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</si>
  <si>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</si>
  <si>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</si>
  <si>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</si>
  <si>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</si>
  <si>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</si>
  <si>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</si>
  <si>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</si>
  <si>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</si>
  <si>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</si>
  <si>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</si>
  <si>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</si>
  <si>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</si>
  <si>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</si>
  <si>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</si>
  <si>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</si>
  <si>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</si>
  <si>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</si>
  <si>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</si>
  <si>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</si>
  <si>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</si>
  <si>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</si>
  <si>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</si>
  <si>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</si>
  <si>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</si>
  <si>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</si>
  <si>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</si>
  <si>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</si>
  <si>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</si>
  <si>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</si>
  <si>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</si>
  <si>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</si>
  <si>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</si>
  <si>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</si>
  <si>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</si>
  <si>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</si>
  <si>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</si>
  <si>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</si>
  <si>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</si>
  <si>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</si>
  <si>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</si>
  <si>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</si>
  <si>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</si>
  <si>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</si>
  <si>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</si>
  <si>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</si>
  <si>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</si>
  <si>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</si>
  <si>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</si>
  <si>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</si>
  <si>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</si>
  <si>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</si>
  <si>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</si>
  <si>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</si>
  <si>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</si>
  <si>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</si>
  <si>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</si>
  <si>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</si>
  <si>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</si>
  <si>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</si>
  <si>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</si>
  <si>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</si>
  <si>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</si>
  <si>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</si>
  <si>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</si>
  <si>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</si>
  <si>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</si>
  <si>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</si>
  <si>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</si>
  <si>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</si>
  <si>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</si>
  <si>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</si>
  <si>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</si>
  <si>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</si>
  <si>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</si>
  <si>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</si>
  <si>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</si>
  <si>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</si>
  <si>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</si>
  <si>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</si>
  <si>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</si>
  <si>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</si>
  <si>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</si>
  <si>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</si>
  <si>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</si>
  <si>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</si>
  <si>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</si>
  <si>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</si>
  <si>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</si>
  <si>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</si>
  <si>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</si>
  <si>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</si>
  <si>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</si>
  <si>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</si>
  <si>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</si>
  <si>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3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</si>
  <si>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</si>
  <si>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</si>
  <si>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</si>
  <si>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</si>
  <si>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</si>
  <si>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</si>
  <si>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</si>
  <si>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</si>
  <si>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</si>
  <si>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</si>
  <si>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</si>
  <si>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</si>
  <si>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</si>
  <si>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오 재 욱 목장</t>
  </si>
  <si>
    <t>김민지</t>
  </si>
  <si>
    <t>김도원</t>
  </si>
  <si>
    <t>4/15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</si>
</sst>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56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8" fillId="0" borderId="2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 applyProtection="1">
      <alignment horizontal="center" vertical="center" shrinkToFit="1"/>
      <protection/>
    </xf>
    <xf numFmtId="0" fontId="26" fillId="0" borderId="34" xfId="62" applyFont="1" applyFill="1" applyBorder="1" applyAlignment="1">
      <alignment horizontal="center" vertical="center" shrinkToFit="1"/>
      <protection/>
    </xf>
    <xf numFmtId="0" fontId="10" fillId="0" borderId="33" xfId="0" applyFont="1" applyFill="1" applyBorder="1" applyAlignment="1" applyProtection="1">
      <alignment horizontal="center" vertical="center" shrinkToFit="1"/>
      <protection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8" fillId="0" borderId="36" xfId="0" applyFont="1" applyFill="1" applyBorder="1" applyAlignment="1" applyProtection="1">
      <alignment horizontal="center" vertical="center" shrinkToFit="1"/>
      <protection/>
    </xf>
    <xf numFmtId="0" fontId="20" fillId="0" borderId="37" xfId="0" applyFont="1" applyFill="1" applyBorder="1" applyAlignment="1">
      <alignment horizontal="center" vertical="center" shrinkToFit="1"/>
    </xf>
    <xf numFmtId="0" fontId="26" fillId="0" borderId="37" xfId="62" applyFont="1" applyFill="1" applyBorder="1" applyAlignment="1">
      <alignment horizontal="center" vertical="center" shrinkToFit="1"/>
      <protection/>
    </xf>
    <xf numFmtId="0" fontId="19" fillId="0" borderId="34" xfId="62" applyFont="1" applyFill="1" applyBorder="1" applyAlignment="1">
      <alignment horizontal="center" vertical="center" shrinkToFit="1"/>
      <protection/>
    </xf>
    <xf numFmtId="0" fontId="22" fillId="0" borderId="37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38" xfId="43" applyNumberFormat="1" applyFont="1" applyFill="1" applyBorder="1" applyAlignment="1" applyProtection="1">
      <alignment horizontal="center" vertical="center"/>
      <protection/>
    </xf>
    <xf numFmtId="181" fontId="10" fillId="0" borderId="39" xfId="43" applyNumberFormat="1" applyFont="1" applyFill="1" applyBorder="1" applyAlignment="1" applyProtection="1">
      <alignment horizontal="center" vertical="center"/>
      <protection/>
    </xf>
    <xf numFmtId="181" fontId="10" fillId="0" borderId="40" xfId="43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85" fontId="2" fillId="0" borderId="3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7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8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0" fillId="0" borderId="4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50" xfId="0" applyNumberFormat="1" applyFont="1" applyFill="1" applyBorder="1" applyAlignment="1" applyProtection="1">
      <alignment horizontal="center" vertical="center" shrinkToFit="1"/>
      <protection/>
    </xf>
    <xf numFmtId="185" fontId="10" fillId="0" borderId="51" xfId="0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9" fontId="10" fillId="0" borderId="55" xfId="43" applyNumberFormat="1" applyFont="1" applyFill="1" applyBorder="1" applyAlignment="1" applyProtection="1">
      <alignment horizontal="center" vertical="center" shrinkToFit="1"/>
      <protection/>
    </xf>
    <xf numFmtId="9" fontId="10" fillId="0" borderId="56" xfId="43" applyNumberFormat="1" applyFont="1" applyFill="1" applyBorder="1" applyAlignment="1" applyProtection="1">
      <alignment horizontal="center" vertical="center" shrinkToFit="1"/>
      <protection/>
    </xf>
    <xf numFmtId="185" fontId="10" fillId="0" borderId="53" xfId="0" applyNumberFormat="1" applyFont="1" applyFill="1" applyBorder="1" applyAlignment="1" applyProtection="1">
      <alignment horizontal="center" vertical="center" shrinkToFit="1"/>
      <protection/>
    </xf>
    <xf numFmtId="0" fontId="12" fillId="0" borderId="54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1" fontId="10" fillId="0" borderId="57" xfId="0" applyNumberFormat="1" applyFont="1" applyFill="1" applyBorder="1" applyAlignment="1" applyProtection="1">
      <alignment horizontal="center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0" fontId="10" fillId="0" borderId="60" xfId="0" applyFont="1" applyFill="1" applyBorder="1" applyAlignment="1" applyProtection="1">
      <alignment horizontal="center" vertical="center" shrinkToFit="1"/>
      <protection/>
    </xf>
    <xf numFmtId="185" fontId="2" fillId="0" borderId="35" xfId="0" applyNumberFormat="1" applyFont="1" applyFill="1" applyBorder="1" applyAlignment="1">
      <alignment horizontal="center" vertical="center" shrinkToFit="1"/>
    </xf>
    <xf numFmtId="185" fontId="2" fillId="0" borderId="46" xfId="0" applyNumberFormat="1" applyFont="1" applyFill="1" applyBorder="1" applyAlignment="1">
      <alignment horizontal="center" vertical="center" shrinkToFit="1"/>
    </xf>
    <xf numFmtId="185" fontId="2" fillId="0" borderId="47" xfId="0" applyNumberFormat="1" applyFont="1" applyFill="1" applyBorder="1" applyAlignment="1">
      <alignment horizontal="center" vertical="center" shrinkToFit="1"/>
    </xf>
    <xf numFmtId="185" fontId="2" fillId="0" borderId="48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62" xfId="0" applyNumberFormat="1" applyFont="1" applyFill="1" applyBorder="1" applyAlignment="1" applyProtection="1">
      <alignment horizontal="center" vertical="center" shrinkToFit="1"/>
      <protection/>
    </xf>
    <xf numFmtId="9" fontId="10" fillId="0" borderId="50" xfId="43" applyNumberFormat="1" applyFont="1" applyFill="1" applyBorder="1" applyAlignment="1" applyProtection="1">
      <alignment horizontal="center" vertical="center" shrinkToFit="1"/>
      <protection/>
    </xf>
    <xf numFmtId="9" fontId="10" fillId="0" borderId="63" xfId="43" applyNumberFormat="1" applyFont="1" applyFill="1" applyBorder="1" applyAlignment="1" applyProtection="1">
      <alignment horizontal="center" vertical="center" shrinkToFit="1"/>
      <protection/>
    </xf>
    <xf numFmtId="185" fontId="10" fillId="0" borderId="63" xfId="0" applyNumberFormat="1" applyFont="1" applyFill="1" applyBorder="1" applyAlignment="1" applyProtection="1">
      <alignment horizontal="center" vertical="center" shrinkToFit="1"/>
      <protection/>
    </xf>
    <xf numFmtId="0" fontId="10" fillId="0" borderId="64" xfId="0" applyFont="1" applyFill="1" applyBorder="1" applyAlignment="1" applyProtection="1">
      <alignment horizontal="center" vertical="center" shrinkToFit="1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66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67" xfId="0" applyNumberFormat="1" applyFont="1" applyFill="1" applyBorder="1" applyAlignment="1" applyProtection="1">
      <alignment horizontal="center" vertical="center"/>
      <protection/>
    </xf>
    <xf numFmtId="177" fontId="6" fillId="0" borderId="66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67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61" xfId="0" applyNumberFormat="1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0" fontId="10" fillId="0" borderId="69" xfId="0" applyFont="1" applyFill="1" applyBorder="1" applyAlignment="1" applyProtection="1">
      <alignment horizontal="center" vertical="center" shrinkToFit="1"/>
      <protection/>
    </xf>
    <xf numFmtId="1" fontId="10" fillId="0" borderId="50" xfId="0" applyNumberFormat="1" applyFont="1" applyFill="1" applyBorder="1" applyAlignment="1" applyProtection="1">
      <alignment horizontal="center" vertical="center" shrinkToFit="1"/>
      <protection/>
    </xf>
    <xf numFmtId="0" fontId="12" fillId="0" borderId="52" xfId="0" applyFont="1" applyFill="1" applyBorder="1" applyAlignment="1">
      <alignment vertical="center"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10" fillId="0" borderId="52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27" fillId="0" borderId="49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22" fillId="33" borderId="10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 applyProtection="1">
      <alignment horizontal="center" vertical="center" shrinkToFit="1"/>
      <protection/>
    </xf>
    <xf numFmtId="0" fontId="26" fillId="33" borderId="27" xfId="62" applyFont="1" applyFill="1" applyBorder="1" applyAlignment="1">
      <alignment horizontal="center" vertical="center" shrinkToFit="1"/>
      <protection/>
    </xf>
    <xf numFmtId="0" fontId="10" fillId="33" borderId="10" xfId="0" applyFont="1" applyFill="1" applyBorder="1" applyAlignment="1" applyProtection="1">
      <alignment horizontal="center" vertical="center" shrinkToFit="1"/>
      <protection/>
    </xf>
    <xf numFmtId="0" fontId="25" fillId="33" borderId="10" xfId="0" applyFont="1" applyFill="1" applyBorder="1" applyAlignment="1" applyProtection="1">
      <alignment horizontal="center" vertical="center" shrinkToFit="1"/>
      <protection/>
    </xf>
    <xf numFmtId="0" fontId="8" fillId="33" borderId="10" xfId="0" applyFont="1" applyFill="1" applyBorder="1" applyAlignment="1" applyProtection="1">
      <alignment horizontal="center" vertical="center" shrinkToFit="1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58"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R65536"/>
  <sheetViews>
    <sheetView showZeros="0" tabSelected="1" workbookViewId="0" topLeftCell="A1">
      <selection activeCell="AV15" sqref="AV15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24" width="2.57421875" style="29" hidden="1" customWidth="1"/>
    <col min="25" max="27" width="2.57421875" style="29" customWidth="1"/>
    <col min="28" max="28" width="7.57421875" style="29" customWidth="1"/>
    <col min="29" max="29" width="3.57421875" style="29" customWidth="1"/>
    <col min="30" max="31" width="2.57421875" style="29" customWidth="1"/>
    <col min="32" max="44" width="2.57421875" style="29" hidden="1" customWidth="1"/>
    <col min="45" max="47" width="2.57421875" style="29" customWidth="1"/>
    <col min="48" max="48" width="7.57421875" style="29" customWidth="1"/>
    <col min="49" max="49" width="3.57421875" style="29" customWidth="1"/>
    <col min="50" max="51" width="2.57421875" style="29" customWidth="1"/>
    <col min="52" max="64" width="2.57421875" style="29" hidden="1" customWidth="1"/>
    <col min="65" max="67" width="2.57421875" style="29" customWidth="1"/>
    <col min="68" max="68" width="7.57421875" style="29" customWidth="1"/>
    <col min="69" max="69" width="3.57421875" style="29" customWidth="1"/>
    <col min="70" max="71" width="2.57421875" style="29" customWidth="1"/>
    <col min="72" max="84" width="2.57421875" style="29" hidden="1" customWidth="1"/>
    <col min="85" max="87" width="2.57421875" style="29" customWidth="1"/>
    <col min="88" max="88" width="7.57421875" style="29" customWidth="1"/>
    <col min="89" max="89" width="3.57421875" style="29" customWidth="1"/>
    <col min="90" max="91" width="2.57421875" style="29" customWidth="1"/>
    <col min="92" max="104" width="2.57421875" style="29" hidden="1" customWidth="1"/>
    <col min="105" max="107" width="2.57421875" style="29" customWidth="1"/>
    <col min="108" max="108" width="5.57421875" style="29" customWidth="1"/>
    <col min="109" max="111" width="2.57421875" style="29" customWidth="1"/>
    <col min="112" max="114" width="2.421875" style="29" customWidth="1"/>
    <col min="115" max="115" width="5.57421875" style="29" customWidth="1"/>
    <col min="116" max="118" width="2.57421875" style="29" customWidth="1"/>
    <col min="119" max="121" width="2.421875" style="29" customWidth="1"/>
    <col min="122" max="16384" width="9.00390625" style="12" customWidth="1"/>
  </cols>
  <sheetData>
    <row r="1" spans="1:107" ht="18" customHeight="1">
      <c r="A1" s="217">
        <v>41021</v>
      </c>
      <c r="B1" s="218"/>
      <c r="C1" s="218"/>
      <c r="D1" s="218"/>
      <c r="E1" s="218"/>
      <c r="F1" s="218"/>
      <c r="G1" s="219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3" t="s">
        <v>24</v>
      </c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5"/>
      <c r="AV1" s="13" t="s">
        <v>25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5"/>
      <c r="BP1" s="13" t="s">
        <v>2</v>
      </c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5"/>
      <c r="CJ1" s="14" t="s">
        <v>3</v>
      </c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5"/>
    </row>
    <row r="2" spans="1:107" ht="18" customHeight="1">
      <c r="A2" s="220"/>
      <c r="B2" s="221"/>
      <c r="C2" s="221"/>
      <c r="D2" s="221"/>
      <c r="E2" s="221"/>
      <c r="F2" s="221"/>
      <c r="G2" s="222"/>
      <c r="H2" s="16" t="s">
        <v>59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7"/>
      <c r="AB2" s="16" t="s">
        <v>230</v>
      </c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7"/>
      <c r="AV2" s="16" t="s">
        <v>60</v>
      </c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7"/>
      <c r="BP2" s="16" t="s">
        <v>61</v>
      </c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7"/>
      <c r="CJ2" s="36" t="s">
        <v>62</v>
      </c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7"/>
    </row>
    <row r="3" spans="1:107" ht="18" customHeight="1">
      <c r="A3" s="223" t="s">
        <v>5</v>
      </c>
      <c r="B3" s="224"/>
      <c r="C3" s="224"/>
      <c r="D3" s="224"/>
      <c r="E3" s="224"/>
      <c r="F3" s="224"/>
      <c r="G3" s="225"/>
      <c r="H3" s="3" t="s">
        <v>6</v>
      </c>
      <c r="I3" s="171">
        <f>COUNTIF(I7:I17,"재적")</f>
        <v>6</v>
      </c>
      <c r="J3" s="172"/>
      <c r="K3" s="173"/>
      <c r="L3" s="176" t="s">
        <v>7</v>
      </c>
      <c r="M3" s="176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8"/>
      <c r="AB3" s="3" t="s">
        <v>6</v>
      </c>
      <c r="AC3" s="171">
        <f>COUNTIF(AC7:AC17,"재적")</f>
        <v>4</v>
      </c>
      <c r="AD3" s="172"/>
      <c r="AE3" s="173"/>
      <c r="AF3" s="176" t="s">
        <v>7</v>
      </c>
      <c r="AG3" s="176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8"/>
      <c r="AV3" s="3" t="s">
        <v>6</v>
      </c>
      <c r="AW3" s="171">
        <f>COUNTIF(AW7:AW17,"재적")</f>
        <v>5</v>
      </c>
      <c r="AX3" s="172"/>
      <c r="AY3" s="173"/>
      <c r="AZ3" s="176" t="s">
        <v>7</v>
      </c>
      <c r="BA3" s="176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8"/>
      <c r="BP3" s="40" t="s">
        <v>6</v>
      </c>
      <c r="BQ3" s="171">
        <f>COUNTIF(BQ7:BQ17,"재적")</f>
        <v>11</v>
      </c>
      <c r="BR3" s="172"/>
      <c r="BS3" s="173"/>
      <c r="BT3" s="176" t="s">
        <v>7</v>
      </c>
      <c r="BU3" s="176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8"/>
      <c r="CJ3" s="37" t="s">
        <v>6</v>
      </c>
      <c r="CK3" s="171">
        <f>COUNTIF(CK7:CK17,"재적")</f>
        <v>9</v>
      </c>
      <c r="CL3" s="172"/>
      <c r="CM3" s="173"/>
      <c r="CN3" s="176" t="s">
        <v>7</v>
      </c>
      <c r="CO3" s="176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8"/>
    </row>
    <row r="4" spans="1:121" ht="18" customHeight="1">
      <c r="A4" s="226"/>
      <c r="B4" s="227"/>
      <c r="C4" s="227"/>
      <c r="D4" s="227"/>
      <c r="E4" s="227"/>
      <c r="F4" s="227"/>
      <c r="G4" s="228"/>
      <c r="H4" s="4" t="s">
        <v>8</v>
      </c>
      <c r="I4" s="117"/>
      <c r="J4" s="197">
        <v>1599</v>
      </c>
      <c r="K4" s="198"/>
      <c r="L4" s="28">
        <f aca="true" t="shared" si="0" ref="L4:AA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148">
        <f t="shared" si="0"/>
        <v>4</v>
      </c>
      <c r="AB4" s="38" t="s">
        <v>8</v>
      </c>
      <c r="AC4" s="119">
        <f>COUNTIF(AC7:AC17,"신입")</f>
        <v>0</v>
      </c>
      <c r="AD4" s="164">
        <v>565</v>
      </c>
      <c r="AE4" s="165"/>
      <c r="AF4" s="28">
        <f aca="true" t="shared" si="1" ref="AF4:AU4">COUNTIF(AF7:AF17,"●")</f>
        <v>3</v>
      </c>
      <c r="AG4" s="28">
        <f t="shared" si="1"/>
        <v>4</v>
      </c>
      <c r="AH4" s="28">
        <f t="shared" si="1"/>
        <v>4</v>
      </c>
      <c r="AI4" s="28">
        <f t="shared" si="1"/>
        <v>2</v>
      </c>
      <c r="AJ4" s="28">
        <f t="shared" si="1"/>
        <v>3</v>
      </c>
      <c r="AK4" s="28">
        <f t="shared" si="1"/>
        <v>4</v>
      </c>
      <c r="AL4" s="28">
        <f t="shared" si="1"/>
        <v>4</v>
      </c>
      <c r="AM4" s="28">
        <f t="shared" si="1"/>
        <v>4</v>
      </c>
      <c r="AN4" s="28">
        <f t="shared" si="1"/>
        <v>3</v>
      </c>
      <c r="AO4" s="28">
        <f t="shared" si="1"/>
        <v>3</v>
      </c>
      <c r="AP4" s="28">
        <f t="shared" si="1"/>
        <v>4</v>
      </c>
      <c r="AQ4" s="28">
        <f t="shared" si="1"/>
        <v>2</v>
      </c>
      <c r="AR4" s="28">
        <f t="shared" si="1"/>
        <v>4</v>
      </c>
      <c r="AS4" s="28">
        <f t="shared" si="1"/>
        <v>3</v>
      </c>
      <c r="AT4" s="28">
        <f t="shared" si="1"/>
        <v>3</v>
      </c>
      <c r="AU4" s="148">
        <f t="shared" si="1"/>
        <v>2</v>
      </c>
      <c r="AV4" s="38" t="s">
        <v>8</v>
      </c>
      <c r="AW4" s="119"/>
      <c r="AX4" s="164">
        <v>1285</v>
      </c>
      <c r="AY4" s="165"/>
      <c r="AZ4" s="28">
        <f aca="true" t="shared" si="2" ref="AZ4:BO4">COUNTIF(AZ7:AZ17,"●")</f>
        <v>5</v>
      </c>
      <c r="BA4" s="28">
        <f t="shared" si="2"/>
        <v>5</v>
      </c>
      <c r="BB4" s="28">
        <f t="shared" si="2"/>
        <v>3</v>
      </c>
      <c r="BC4" s="28">
        <f t="shared" si="2"/>
        <v>2</v>
      </c>
      <c r="BD4" s="28">
        <f t="shared" si="2"/>
        <v>5</v>
      </c>
      <c r="BE4" s="28">
        <f t="shared" si="2"/>
        <v>5</v>
      </c>
      <c r="BF4" s="28">
        <f t="shared" si="2"/>
        <v>5</v>
      </c>
      <c r="BG4" s="28">
        <f t="shared" si="2"/>
        <v>3</v>
      </c>
      <c r="BH4" s="28">
        <f t="shared" si="2"/>
        <v>5</v>
      </c>
      <c r="BI4" s="28">
        <f t="shared" si="2"/>
        <v>3</v>
      </c>
      <c r="BJ4" s="28">
        <f t="shared" si="2"/>
        <v>5</v>
      </c>
      <c r="BK4" s="28">
        <f t="shared" si="2"/>
        <v>3</v>
      </c>
      <c r="BL4" s="28">
        <f t="shared" si="2"/>
        <v>3</v>
      </c>
      <c r="BM4" s="28">
        <f t="shared" si="2"/>
        <v>5</v>
      </c>
      <c r="BN4" s="28">
        <f t="shared" si="2"/>
        <v>4</v>
      </c>
      <c r="BO4" s="148">
        <f t="shared" si="2"/>
        <v>3</v>
      </c>
      <c r="BP4" s="38" t="s">
        <v>8</v>
      </c>
      <c r="BQ4" s="119">
        <v>1</v>
      </c>
      <c r="BR4" s="164">
        <v>1605</v>
      </c>
      <c r="BS4" s="165"/>
      <c r="BT4" s="28">
        <f aca="true" t="shared" si="3" ref="BT4:CI4">COUNTIF(BT7:BT17,"●")</f>
        <v>5</v>
      </c>
      <c r="BU4" s="28">
        <f t="shared" si="3"/>
        <v>6</v>
      </c>
      <c r="BV4" s="28">
        <f t="shared" si="3"/>
        <v>5</v>
      </c>
      <c r="BW4" s="28">
        <f t="shared" si="3"/>
        <v>2</v>
      </c>
      <c r="BX4" s="28">
        <f t="shared" si="3"/>
        <v>5</v>
      </c>
      <c r="BY4" s="28">
        <f t="shared" si="3"/>
        <v>6</v>
      </c>
      <c r="BZ4" s="28">
        <f t="shared" si="3"/>
        <v>5</v>
      </c>
      <c r="CA4" s="28">
        <f t="shared" si="3"/>
        <v>5</v>
      </c>
      <c r="CB4" s="28">
        <f t="shared" si="3"/>
        <v>6</v>
      </c>
      <c r="CC4" s="28">
        <f t="shared" si="3"/>
        <v>5</v>
      </c>
      <c r="CD4" s="28">
        <f t="shared" si="3"/>
        <v>5</v>
      </c>
      <c r="CE4" s="28">
        <f t="shared" si="3"/>
        <v>6</v>
      </c>
      <c r="CF4" s="28">
        <f t="shared" si="3"/>
        <v>7</v>
      </c>
      <c r="CG4" s="28">
        <f t="shared" si="3"/>
        <v>6</v>
      </c>
      <c r="CH4" s="28">
        <f t="shared" si="3"/>
        <v>7</v>
      </c>
      <c r="CI4" s="148">
        <f t="shared" si="3"/>
        <v>7</v>
      </c>
      <c r="CJ4" s="38" t="s">
        <v>8</v>
      </c>
      <c r="CK4" s="119"/>
      <c r="CL4" s="164">
        <v>1984</v>
      </c>
      <c r="CM4" s="165"/>
      <c r="CN4" s="28">
        <f aca="true" t="shared" si="4" ref="CN4:DC4">COUNTIF(CN7:CN17,"●")</f>
        <v>4</v>
      </c>
      <c r="CO4" s="28">
        <f t="shared" si="4"/>
        <v>2</v>
      </c>
      <c r="CP4" s="28">
        <f t="shared" si="4"/>
        <v>4</v>
      </c>
      <c r="CQ4" s="28">
        <f t="shared" si="4"/>
        <v>0</v>
      </c>
      <c r="CR4" s="28">
        <f t="shared" si="4"/>
        <v>1</v>
      </c>
      <c r="CS4" s="28">
        <f t="shared" si="4"/>
        <v>5</v>
      </c>
      <c r="CT4" s="28">
        <f t="shared" si="4"/>
        <v>3</v>
      </c>
      <c r="CU4" s="28">
        <f t="shared" si="4"/>
        <v>6</v>
      </c>
      <c r="CV4" s="28">
        <f t="shared" si="4"/>
        <v>3</v>
      </c>
      <c r="CW4" s="28">
        <f t="shared" si="4"/>
        <v>6</v>
      </c>
      <c r="CX4" s="28">
        <f t="shared" si="4"/>
        <v>4</v>
      </c>
      <c r="CY4" s="28">
        <f t="shared" si="4"/>
        <v>4</v>
      </c>
      <c r="CZ4" s="28">
        <f t="shared" si="4"/>
        <v>6</v>
      </c>
      <c r="DA4" s="28">
        <f t="shared" si="4"/>
        <v>4</v>
      </c>
      <c r="DB4" s="28">
        <f t="shared" si="4"/>
        <v>2</v>
      </c>
      <c r="DC4" s="148">
        <f t="shared" si="4"/>
        <v>3</v>
      </c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1:107" ht="18" customHeight="1">
      <c r="A5" s="156" t="s">
        <v>26</v>
      </c>
      <c r="B5" s="157"/>
      <c r="C5" s="157"/>
      <c r="D5" s="157"/>
      <c r="E5" s="157"/>
      <c r="F5" s="157"/>
      <c r="G5" s="158"/>
      <c r="H5" s="6" t="s">
        <v>9</v>
      </c>
      <c r="I5" s="118"/>
      <c r="J5" s="199"/>
      <c r="K5" s="200"/>
      <c r="L5" s="168">
        <f>AA4*10+I4*10+I5*20+(J7+J8+J9+J10+J11+J12+J13+J14+J15+J17)</f>
        <v>65</v>
      </c>
      <c r="M5" s="168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70"/>
      <c r="AB5" s="6" t="s">
        <v>9</v>
      </c>
      <c r="AC5" s="118">
        <f>COUNTIF(AC7:AC17,"등반")</f>
        <v>0</v>
      </c>
      <c r="AD5" s="166"/>
      <c r="AE5" s="167"/>
      <c r="AF5" s="168">
        <f>AU4*10+AC4*10+AC5*20+(AD7+AD8+AD9+AD10+AD11+AD12+AD13+AD14+AD15+AD17)</f>
        <v>20</v>
      </c>
      <c r="AG5" s="168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70"/>
      <c r="AV5" s="6" t="s">
        <v>9</v>
      </c>
      <c r="AW5" s="118">
        <f>COUNTIF(AW7:AW17,"등반")</f>
        <v>0</v>
      </c>
      <c r="AX5" s="166"/>
      <c r="AY5" s="167"/>
      <c r="AZ5" s="168">
        <f>BO4*10+AW4*10+AW5*20+(AX7+AX8+AX9+AX10+AX11+AX12+AX13+AX14+AX15+AX17)</f>
        <v>54</v>
      </c>
      <c r="BA5" s="168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70"/>
      <c r="BP5" s="42" t="s">
        <v>9</v>
      </c>
      <c r="BQ5" s="118"/>
      <c r="BR5" s="166"/>
      <c r="BS5" s="167"/>
      <c r="BT5" s="168">
        <f>CI4*10+BQ4*10+BQ5*20+(BR7+BR8+BR9+BR10+BR11+BR12+BR13+BR14+BR15+BR17)</f>
        <v>140</v>
      </c>
      <c r="BU5" s="168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70"/>
      <c r="CJ5" s="39" t="s">
        <v>9</v>
      </c>
      <c r="CK5" s="118">
        <v>1</v>
      </c>
      <c r="CL5" s="166"/>
      <c r="CM5" s="167"/>
      <c r="CN5" s="168">
        <f>DC4*10+CK4*10+CK5*20+(CL7+CL8+CL9+CL10+CL11+CL12+CL13+CL14+CL15+CL17)</f>
        <v>50</v>
      </c>
      <c r="CO5" s="168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70"/>
    </row>
    <row r="6" spans="1:107" ht="18" customHeight="1">
      <c r="A6" s="159"/>
      <c r="B6" s="160"/>
      <c r="C6" s="160"/>
      <c r="D6" s="160"/>
      <c r="E6" s="160"/>
      <c r="F6" s="160"/>
      <c r="G6" s="161"/>
      <c r="H6" s="4" t="s">
        <v>10</v>
      </c>
      <c r="I6" s="4" t="s">
        <v>11</v>
      </c>
      <c r="J6" s="4" t="s">
        <v>58</v>
      </c>
      <c r="K6" s="4" t="s">
        <v>12</v>
      </c>
      <c r="L6" s="24">
        <v>1</v>
      </c>
      <c r="M6" s="24">
        <v>2</v>
      </c>
      <c r="N6" s="128">
        <v>3</v>
      </c>
      <c r="O6" s="128">
        <v>4</v>
      </c>
      <c r="P6" s="128">
        <v>5</v>
      </c>
      <c r="Q6" s="128">
        <v>6</v>
      </c>
      <c r="R6" s="128">
        <v>7</v>
      </c>
      <c r="S6" s="128">
        <v>8</v>
      </c>
      <c r="T6" s="128">
        <v>9</v>
      </c>
      <c r="U6" s="128">
        <v>10</v>
      </c>
      <c r="V6" s="128">
        <v>11</v>
      </c>
      <c r="W6" s="128">
        <v>12</v>
      </c>
      <c r="X6" s="128">
        <v>13</v>
      </c>
      <c r="Y6" s="128">
        <v>14</v>
      </c>
      <c r="Z6" s="128">
        <v>15</v>
      </c>
      <c r="AA6" s="93">
        <v>16</v>
      </c>
      <c r="AB6" s="4" t="s">
        <v>10</v>
      </c>
      <c r="AC6" s="4" t="s">
        <v>11</v>
      </c>
      <c r="AD6" s="4" t="s">
        <v>57</v>
      </c>
      <c r="AE6" s="4" t="s">
        <v>12</v>
      </c>
      <c r="AF6" s="24">
        <v>1</v>
      </c>
      <c r="AG6" s="24">
        <v>2</v>
      </c>
      <c r="AH6" s="128">
        <v>3</v>
      </c>
      <c r="AI6" s="128">
        <v>4</v>
      </c>
      <c r="AJ6" s="128">
        <v>5</v>
      </c>
      <c r="AK6" s="128">
        <v>6</v>
      </c>
      <c r="AL6" s="128">
        <v>7</v>
      </c>
      <c r="AM6" s="128">
        <v>8</v>
      </c>
      <c r="AN6" s="128">
        <v>9</v>
      </c>
      <c r="AO6" s="128">
        <v>10</v>
      </c>
      <c r="AP6" s="128">
        <v>11</v>
      </c>
      <c r="AQ6" s="128">
        <v>12</v>
      </c>
      <c r="AR6" s="128">
        <v>13</v>
      </c>
      <c r="AS6" s="128">
        <v>14</v>
      </c>
      <c r="AT6" s="128">
        <v>15</v>
      </c>
      <c r="AU6" s="93">
        <v>16</v>
      </c>
      <c r="AV6" s="4" t="s">
        <v>10</v>
      </c>
      <c r="AW6" s="4" t="s">
        <v>11</v>
      </c>
      <c r="AX6" s="4" t="s">
        <v>57</v>
      </c>
      <c r="AY6" s="4" t="s">
        <v>12</v>
      </c>
      <c r="AZ6" s="24">
        <v>1</v>
      </c>
      <c r="BA6" s="24">
        <v>2</v>
      </c>
      <c r="BB6" s="128">
        <v>3</v>
      </c>
      <c r="BC6" s="128">
        <v>4</v>
      </c>
      <c r="BD6" s="128">
        <v>5</v>
      </c>
      <c r="BE6" s="128">
        <v>6</v>
      </c>
      <c r="BF6" s="128">
        <v>7</v>
      </c>
      <c r="BG6" s="128">
        <v>8</v>
      </c>
      <c r="BH6" s="128">
        <v>9</v>
      </c>
      <c r="BI6" s="128">
        <v>10</v>
      </c>
      <c r="BJ6" s="128">
        <v>11</v>
      </c>
      <c r="BK6" s="128">
        <v>12</v>
      </c>
      <c r="BL6" s="128">
        <v>13</v>
      </c>
      <c r="BM6" s="128">
        <v>14</v>
      </c>
      <c r="BN6" s="128">
        <v>15</v>
      </c>
      <c r="BO6" s="93">
        <v>16</v>
      </c>
      <c r="BP6" s="41" t="s">
        <v>10</v>
      </c>
      <c r="BQ6" s="4" t="s">
        <v>11</v>
      </c>
      <c r="BR6" s="4" t="s">
        <v>58</v>
      </c>
      <c r="BS6" s="4" t="s">
        <v>12</v>
      </c>
      <c r="BT6" s="24">
        <v>1</v>
      </c>
      <c r="BU6" s="24">
        <v>2</v>
      </c>
      <c r="BV6" s="128">
        <v>3</v>
      </c>
      <c r="BW6" s="128">
        <v>4</v>
      </c>
      <c r="BX6" s="128">
        <v>5</v>
      </c>
      <c r="BY6" s="128">
        <v>6</v>
      </c>
      <c r="BZ6" s="128">
        <v>7</v>
      </c>
      <c r="CA6" s="128">
        <v>8</v>
      </c>
      <c r="CB6" s="128">
        <v>9</v>
      </c>
      <c r="CC6" s="128">
        <v>10</v>
      </c>
      <c r="CD6" s="128">
        <v>11</v>
      </c>
      <c r="CE6" s="128">
        <v>12</v>
      </c>
      <c r="CF6" s="128">
        <v>13</v>
      </c>
      <c r="CG6" s="128">
        <v>14</v>
      </c>
      <c r="CH6" s="128">
        <v>15</v>
      </c>
      <c r="CI6" s="93">
        <v>16</v>
      </c>
      <c r="CJ6" s="38" t="s">
        <v>10</v>
      </c>
      <c r="CK6" s="94" t="s">
        <v>11</v>
      </c>
      <c r="CL6" s="94" t="s">
        <v>57</v>
      </c>
      <c r="CM6" s="94" t="s">
        <v>12</v>
      </c>
      <c r="CN6" s="24">
        <v>1</v>
      </c>
      <c r="CO6" s="24">
        <v>2</v>
      </c>
      <c r="CP6" s="128">
        <v>3</v>
      </c>
      <c r="CQ6" s="128">
        <v>4</v>
      </c>
      <c r="CR6" s="128">
        <v>5</v>
      </c>
      <c r="CS6" s="128">
        <v>6</v>
      </c>
      <c r="CT6" s="128">
        <v>7</v>
      </c>
      <c r="CU6" s="128">
        <v>8</v>
      </c>
      <c r="CV6" s="128">
        <v>9</v>
      </c>
      <c r="CW6" s="128">
        <v>10</v>
      </c>
      <c r="CX6" s="128">
        <v>11</v>
      </c>
      <c r="CY6" s="128">
        <v>12</v>
      </c>
      <c r="CZ6" s="128">
        <v>13</v>
      </c>
      <c r="DA6" s="128">
        <v>14</v>
      </c>
      <c r="DB6" s="128">
        <v>15</v>
      </c>
      <c r="DC6" s="93">
        <v>16</v>
      </c>
    </row>
    <row r="7" spans="1:107" ht="18" customHeight="1">
      <c r="A7" s="95" t="s">
        <v>11</v>
      </c>
      <c r="B7" s="233" t="s">
        <v>27</v>
      </c>
      <c r="C7" s="234"/>
      <c r="D7" s="209" t="s">
        <v>6</v>
      </c>
      <c r="E7" s="209"/>
      <c r="F7" s="209" t="s">
        <v>20</v>
      </c>
      <c r="G7" s="210"/>
      <c r="H7" s="96" t="s">
        <v>68</v>
      </c>
      <c r="I7" s="2" t="s">
        <v>22</v>
      </c>
      <c r="J7" s="97">
        <v>1</v>
      </c>
      <c r="K7" s="24">
        <f aca="true" t="shared" si="5" ref="K7:K12">COUNTIF(L7:AA7,"●")</f>
        <v>16</v>
      </c>
      <c r="L7" s="74" t="s">
        <v>149</v>
      </c>
      <c r="M7" s="74" t="s">
        <v>149</v>
      </c>
      <c r="N7" s="126" t="s">
        <v>101</v>
      </c>
      <c r="O7" s="126" t="s">
        <v>101</v>
      </c>
      <c r="P7" s="126" t="s">
        <v>101</v>
      </c>
      <c r="Q7" s="126" t="s">
        <v>101</v>
      </c>
      <c r="R7" s="126" t="s">
        <v>101</v>
      </c>
      <c r="S7" s="126" t="s">
        <v>101</v>
      </c>
      <c r="T7" s="126" t="s">
        <v>101</v>
      </c>
      <c r="U7" s="126" t="s">
        <v>101</v>
      </c>
      <c r="V7" s="126" t="s">
        <v>101</v>
      </c>
      <c r="W7" s="126" t="s">
        <v>101</v>
      </c>
      <c r="X7" s="126" t="s">
        <v>101</v>
      </c>
      <c r="Y7" s="126" t="s">
        <v>101</v>
      </c>
      <c r="Z7" s="126" t="s">
        <v>101</v>
      </c>
      <c r="AA7" s="19" t="s">
        <v>101</v>
      </c>
      <c r="AB7" s="98" t="s">
        <v>72</v>
      </c>
      <c r="AC7" s="2" t="s">
        <v>21</v>
      </c>
      <c r="AD7" s="99"/>
      <c r="AE7" s="24">
        <f>COUNTIF(AF7:AU7,"●")</f>
        <v>14</v>
      </c>
      <c r="AF7" s="74" t="s">
        <v>149</v>
      </c>
      <c r="AG7" s="74" t="s">
        <v>149</v>
      </c>
      <c r="AH7" s="126" t="s">
        <v>101</v>
      </c>
      <c r="AI7" s="126" t="s">
        <v>101</v>
      </c>
      <c r="AJ7" s="126" t="s">
        <v>101</v>
      </c>
      <c r="AK7" s="126" t="s">
        <v>101</v>
      </c>
      <c r="AL7" s="126" t="s">
        <v>101</v>
      </c>
      <c r="AM7" s="126" t="s">
        <v>101</v>
      </c>
      <c r="AN7" s="126" t="s">
        <v>101</v>
      </c>
      <c r="AO7" s="126" t="s">
        <v>101</v>
      </c>
      <c r="AP7" s="126" t="s">
        <v>101</v>
      </c>
      <c r="AQ7" s="126" t="s">
        <v>101</v>
      </c>
      <c r="AR7" s="126" t="s">
        <v>101</v>
      </c>
      <c r="AS7" s="126" t="s">
        <v>101</v>
      </c>
      <c r="AT7" s="126"/>
      <c r="AU7" s="19"/>
      <c r="AV7" s="98" t="s">
        <v>75</v>
      </c>
      <c r="AW7" s="2" t="s">
        <v>22</v>
      </c>
      <c r="AX7" s="99">
        <v>10</v>
      </c>
      <c r="AY7" s="24">
        <f>COUNTIF(AZ7:BO7,"●")</f>
        <v>16</v>
      </c>
      <c r="AZ7" s="74" t="s">
        <v>149</v>
      </c>
      <c r="BA7" s="74" t="s">
        <v>149</v>
      </c>
      <c r="BB7" s="126" t="s">
        <v>101</v>
      </c>
      <c r="BC7" s="126" t="s">
        <v>101</v>
      </c>
      <c r="BD7" s="126" t="s">
        <v>101</v>
      </c>
      <c r="BE7" s="126" t="s">
        <v>101</v>
      </c>
      <c r="BF7" s="126" t="s">
        <v>101</v>
      </c>
      <c r="BG7" s="126" t="s">
        <v>101</v>
      </c>
      <c r="BH7" s="126" t="s">
        <v>101</v>
      </c>
      <c r="BI7" s="126" t="s">
        <v>101</v>
      </c>
      <c r="BJ7" s="126" t="s">
        <v>101</v>
      </c>
      <c r="BK7" s="126" t="s">
        <v>101</v>
      </c>
      <c r="BL7" s="126" t="s">
        <v>101</v>
      </c>
      <c r="BM7" s="126" t="s">
        <v>101</v>
      </c>
      <c r="BN7" s="126" t="s">
        <v>101</v>
      </c>
      <c r="BO7" s="19" t="s">
        <v>101</v>
      </c>
      <c r="BP7" s="98" t="s">
        <v>80</v>
      </c>
      <c r="BQ7" s="2" t="s">
        <v>22</v>
      </c>
      <c r="BR7" s="99">
        <v>1</v>
      </c>
      <c r="BS7" s="24">
        <f>COUNTIF(BT7:CI7,"●")</f>
        <v>13</v>
      </c>
      <c r="BT7" s="74" t="s">
        <v>149</v>
      </c>
      <c r="BU7" s="74" t="s">
        <v>149</v>
      </c>
      <c r="BV7" s="126" t="s">
        <v>101</v>
      </c>
      <c r="BW7" s="126"/>
      <c r="BX7" s="126" t="s">
        <v>101</v>
      </c>
      <c r="BY7" s="126" t="s">
        <v>101</v>
      </c>
      <c r="BZ7" s="126" t="s">
        <v>101</v>
      </c>
      <c r="CA7" s="126" t="s">
        <v>101</v>
      </c>
      <c r="CB7" s="126" t="s">
        <v>101</v>
      </c>
      <c r="CC7" s="126"/>
      <c r="CD7" s="126"/>
      <c r="CE7" s="126" t="s">
        <v>101</v>
      </c>
      <c r="CF7" s="126" t="s">
        <v>101</v>
      </c>
      <c r="CG7" s="126" t="s">
        <v>101</v>
      </c>
      <c r="CH7" s="126" t="s">
        <v>101</v>
      </c>
      <c r="CI7" s="19" t="s">
        <v>101</v>
      </c>
      <c r="CJ7" s="98" t="s">
        <v>87</v>
      </c>
      <c r="CK7" s="2" t="s">
        <v>22</v>
      </c>
      <c r="CL7" s="99"/>
      <c r="CM7" s="24">
        <f aca="true" t="shared" si="6" ref="CM7:CM14">COUNTIF(CN7:DC7,"●")</f>
        <v>1</v>
      </c>
      <c r="CN7" s="18"/>
      <c r="CO7" s="18"/>
      <c r="CP7" s="35"/>
      <c r="CQ7" s="35"/>
      <c r="CR7" s="35"/>
      <c r="CS7" s="35" t="s">
        <v>101</v>
      </c>
      <c r="CT7" s="35"/>
      <c r="CU7" s="35"/>
      <c r="CV7" s="35"/>
      <c r="CW7" s="35"/>
      <c r="CX7" s="35"/>
      <c r="CY7" s="35"/>
      <c r="CZ7" s="35"/>
      <c r="DA7" s="35"/>
      <c r="DB7" s="35"/>
      <c r="DC7" s="19"/>
    </row>
    <row r="8" spans="1:107" ht="18" customHeight="1">
      <c r="A8" s="22" t="s">
        <v>28</v>
      </c>
      <c r="B8" s="206">
        <f>F8/D8</f>
        <v>0.6</v>
      </c>
      <c r="C8" s="207"/>
      <c r="D8" s="179">
        <f>I3+AC3+AW3</f>
        <v>15</v>
      </c>
      <c r="E8" s="208"/>
      <c r="F8" s="231">
        <f>AA4+AU4+BO4</f>
        <v>9</v>
      </c>
      <c r="G8" s="232"/>
      <c r="H8" s="96" t="s">
        <v>69</v>
      </c>
      <c r="I8" s="2" t="s">
        <v>22</v>
      </c>
      <c r="J8" s="97"/>
      <c r="K8" s="24">
        <f t="shared" si="5"/>
        <v>14</v>
      </c>
      <c r="L8" s="74" t="s">
        <v>149</v>
      </c>
      <c r="M8" s="74" t="s">
        <v>149</v>
      </c>
      <c r="N8" s="126" t="s">
        <v>101</v>
      </c>
      <c r="O8" s="126"/>
      <c r="P8" s="126" t="s">
        <v>101</v>
      </c>
      <c r="Q8" s="126" t="s">
        <v>101</v>
      </c>
      <c r="R8" s="126" t="s">
        <v>101</v>
      </c>
      <c r="S8" s="126" t="s">
        <v>101</v>
      </c>
      <c r="T8" s="126"/>
      <c r="U8" s="126" t="s">
        <v>101</v>
      </c>
      <c r="V8" s="126" t="s">
        <v>101</v>
      </c>
      <c r="W8" s="126" t="s">
        <v>101</v>
      </c>
      <c r="X8" s="126" t="s">
        <v>101</v>
      </c>
      <c r="Y8" s="126" t="s">
        <v>101</v>
      </c>
      <c r="Z8" s="126" t="s">
        <v>101</v>
      </c>
      <c r="AA8" s="19" t="s">
        <v>101</v>
      </c>
      <c r="AB8" s="98" t="s">
        <v>73</v>
      </c>
      <c r="AC8" s="2" t="s">
        <v>21</v>
      </c>
      <c r="AD8" s="99"/>
      <c r="AE8" s="24">
        <f>COUNTIF(AF8:AU8,"●")</f>
        <v>15</v>
      </c>
      <c r="AF8" s="74" t="s">
        <v>149</v>
      </c>
      <c r="AG8" s="74" t="s">
        <v>149</v>
      </c>
      <c r="AH8" s="126" t="s">
        <v>101</v>
      </c>
      <c r="AI8" s="126"/>
      <c r="AJ8" s="126" t="s">
        <v>101</v>
      </c>
      <c r="AK8" s="126" t="s">
        <v>101</v>
      </c>
      <c r="AL8" s="126" t="s">
        <v>101</v>
      </c>
      <c r="AM8" s="126" t="s">
        <v>101</v>
      </c>
      <c r="AN8" s="126" t="s">
        <v>101</v>
      </c>
      <c r="AO8" s="126" t="s">
        <v>101</v>
      </c>
      <c r="AP8" s="126" t="s">
        <v>101</v>
      </c>
      <c r="AQ8" s="126" t="s">
        <v>101</v>
      </c>
      <c r="AR8" s="126" t="s">
        <v>101</v>
      </c>
      <c r="AS8" s="126" t="s">
        <v>101</v>
      </c>
      <c r="AT8" s="126" t="s">
        <v>101</v>
      </c>
      <c r="AU8" s="19" t="s">
        <v>101</v>
      </c>
      <c r="AV8" s="98" t="s">
        <v>76</v>
      </c>
      <c r="AW8" s="2" t="s">
        <v>22</v>
      </c>
      <c r="AX8" s="99"/>
      <c r="AY8" s="24">
        <f>COUNTIF(AZ8:BO8,"●")</f>
        <v>9</v>
      </c>
      <c r="AZ8" s="74" t="s">
        <v>149</v>
      </c>
      <c r="BA8" s="74" t="s">
        <v>149</v>
      </c>
      <c r="BB8" s="126"/>
      <c r="BC8" s="126"/>
      <c r="BD8" s="126" t="s">
        <v>101</v>
      </c>
      <c r="BE8" s="126" t="s">
        <v>101</v>
      </c>
      <c r="BF8" s="126" t="s">
        <v>101</v>
      </c>
      <c r="BG8" s="126"/>
      <c r="BH8" s="126" t="s">
        <v>101</v>
      </c>
      <c r="BI8" s="126"/>
      <c r="BJ8" s="126" t="s">
        <v>101</v>
      </c>
      <c r="BK8" s="126"/>
      <c r="BL8" s="126"/>
      <c r="BM8" s="126" t="s">
        <v>101</v>
      </c>
      <c r="BN8" s="126" t="s">
        <v>101</v>
      </c>
      <c r="BO8" s="19"/>
      <c r="BP8" s="98" t="s">
        <v>81</v>
      </c>
      <c r="BQ8" s="2" t="s">
        <v>22</v>
      </c>
      <c r="BR8" s="99"/>
      <c r="BS8" s="24">
        <f aca="true" t="shared" si="7" ref="BS8:BS15">COUNTIF(BT8:CI8,"●")</f>
        <v>0</v>
      </c>
      <c r="BT8" s="18"/>
      <c r="BU8" s="18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19"/>
      <c r="CJ8" s="98" t="s">
        <v>88</v>
      </c>
      <c r="CK8" s="2" t="s">
        <v>22</v>
      </c>
      <c r="CL8" s="99"/>
      <c r="CM8" s="24">
        <f t="shared" si="6"/>
        <v>0</v>
      </c>
      <c r="CN8" s="18"/>
      <c r="CO8" s="18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19"/>
    </row>
    <row r="9" spans="1:107" ht="18" customHeight="1">
      <c r="A9" s="22" t="s">
        <v>13</v>
      </c>
      <c r="B9" s="206">
        <f>F9/D9</f>
        <v>0.5862068965517241</v>
      </c>
      <c r="C9" s="207"/>
      <c r="D9" s="179">
        <f>BQ3+CK3+I20+AC20</f>
        <v>29</v>
      </c>
      <c r="E9" s="208"/>
      <c r="F9" s="233">
        <f>CI4+DC4+AA21+AU21</f>
        <v>17</v>
      </c>
      <c r="G9" s="235"/>
      <c r="H9" s="96" t="s">
        <v>70</v>
      </c>
      <c r="I9" s="2" t="s">
        <v>22</v>
      </c>
      <c r="J9" s="97"/>
      <c r="K9" s="24">
        <f t="shared" si="5"/>
        <v>12</v>
      </c>
      <c r="L9" s="74" t="s">
        <v>149</v>
      </c>
      <c r="M9" s="74" t="s">
        <v>149</v>
      </c>
      <c r="N9" s="126" t="s">
        <v>101</v>
      </c>
      <c r="O9" s="126"/>
      <c r="P9" s="126" t="s">
        <v>101</v>
      </c>
      <c r="Q9" s="126" t="s">
        <v>101</v>
      </c>
      <c r="R9" s="126" t="s">
        <v>101</v>
      </c>
      <c r="S9" s="126" t="s">
        <v>101</v>
      </c>
      <c r="T9" s="126"/>
      <c r="U9" s="126" t="s">
        <v>101</v>
      </c>
      <c r="V9" s="126" t="s">
        <v>101</v>
      </c>
      <c r="W9" s="126" t="s">
        <v>101</v>
      </c>
      <c r="X9" s="126" t="s">
        <v>101</v>
      </c>
      <c r="Y9" s="126" t="s">
        <v>101</v>
      </c>
      <c r="Z9" s="126"/>
      <c r="AA9" s="19"/>
      <c r="AB9" s="98" t="s">
        <v>104</v>
      </c>
      <c r="AC9" s="2" t="s">
        <v>22</v>
      </c>
      <c r="AD9" s="99"/>
      <c r="AE9" s="24">
        <f>COUNTIF(AF9:AU9,"●")</f>
        <v>14</v>
      </c>
      <c r="AF9" s="18" t="s">
        <v>101</v>
      </c>
      <c r="AG9" s="18" t="s">
        <v>101</v>
      </c>
      <c r="AH9" s="35" t="s">
        <v>101</v>
      </c>
      <c r="AI9" s="35" t="s">
        <v>101</v>
      </c>
      <c r="AJ9" s="35" t="s">
        <v>101</v>
      </c>
      <c r="AK9" s="35" t="s">
        <v>101</v>
      </c>
      <c r="AL9" s="35" t="s">
        <v>101</v>
      </c>
      <c r="AM9" s="35" t="s">
        <v>101</v>
      </c>
      <c r="AN9" s="35" t="s">
        <v>101</v>
      </c>
      <c r="AO9" s="35"/>
      <c r="AP9" s="35" t="s">
        <v>101</v>
      </c>
      <c r="AQ9" s="35"/>
      <c r="AR9" s="35" t="s">
        <v>101</v>
      </c>
      <c r="AS9" s="35" t="s">
        <v>101</v>
      </c>
      <c r="AT9" s="35" t="s">
        <v>101</v>
      </c>
      <c r="AU9" s="19" t="s">
        <v>101</v>
      </c>
      <c r="AV9" s="98" t="s">
        <v>77</v>
      </c>
      <c r="AW9" s="2" t="s">
        <v>22</v>
      </c>
      <c r="AX9" s="99"/>
      <c r="AY9" s="24">
        <f>COUNTIF(AZ9:BO9,"●")</f>
        <v>9</v>
      </c>
      <c r="AZ9" s="74" t="s">
        <v>149</v>
      </c>
      <c r="BA9" s="74" t="s">
        <v>149</v>
      </c>
      <c r="BB9" s="126"/>
      <c r="BC9" s="126"/>
      <c r="BD9" s="126" t="s">
        <v>101</v>
      </c>
      <c r="BE9" s="126" t="s">
        <v>101</v>
      </c>
      <c r="BF9" s="126" t="s">
        <v>101</v>
      </c>
      <c r="BG9" s="126"/>
      <c r="BH9" s="126" t="s">
        <v>101</v>
      </c>
      <c r="BI9" s="126"/>
      <c r="BJ9" s="126" t="s">
        <v>101</v>
      </c>
      <c r="BK9" s="126"/>
      <c r="BL9" s="126"/>
      <c r="BM9" s="126" t="s">
        <v>101</v>
      </c>
      <c r="BN9" s="126" t="s">
        <v>101</v>
      </c>
      <c r="BO9" s="19"/>
      <c r="BP9" s="98" t="s">
        <v>82</v>
      </c>
      <c r="BQ9" s="2" t="s">
        <v>22</v>
      </c>
      <c r="BR9" s="99">
        <v>4</v>
      </c>
      <c r="BS9" s="24">
        <f t="shared" si="7"/>
        <v>15</v>
      </c>
      <c r="BT9" s="74" t="s">
        <v>149</v>
      </c>
      <c r="BU9" s="74" t="s">
        <v>149</v>
      </c>
      <c r="BV9" s="126" t="s">
        <v>101</v>
      </c>
      <c r="BW9" s="126"/>
      <c r="BX9" s="126" t="s">
        <v>101</v>
      </c>
      <c r="BY9" s="126" t="s">
        <v>101</v>
      </c>
      <c r="BZ9" s="126" t="s">
        <v>101</v>
      </c>
      <c r="CA9" s="126" t="s">
        <v>101</v>
      </c>
      <c r="CB9" s="126" t="s">
        <v>101</v>
      </c>
      <c r="CC9" s="126" t="s">
        <v>101</v>
      </c>
      <c r="CD9" s="126" t="s">
        <v>101</v>
      </c>
      <c r="CE9" s="126" t="s">
        <v>101</v>
      </c>
      <c r="CF9" s="126" t="s">
        <v>101</v>
      </c>
      <c r="CG9" s="126" t="s">
        <v>101</v>
      </c>
      <c r="CH9" s="126" t="s">
        <v>101</v>
      </c>
      <c r="CI9" s="19" t="s">
        <v>101</v>
      </c>
      <c r="CJ9" s="98" t="s">
        <v>92</v>
      </c>
      <c r="CK9" s="2" t="s">
        <v>22</v>
      </c>
      <c r="CL9" s="99"/>
      <c r="CM9" s="24">
        <f t="shared" si="6"/>
        <v>8</v>
      </c>
      <c r="CN9" s="18"/>
      <c r="CO9" s="18"/>
      <c r="CP9" s="35" t="s">
        <v>101</v>
      </c>
      <c r="CQ9" s="35"/>
      <c r="CR9" s="35"/>
      <c r="CS9" s="35" t="s">
        <v>101</v>
      </c>
      <c r="CT9" s="35" t="s">
        <v>101</v>
      </c>
      <c r="CU9" s="35" t="s">
        <v>101</v>
      </c>
      <c r="CV9" s="35" t="s">
        <v>101</v>
      </c>
      <c r="CW9" s="35" t="s">
        <v>101</v>
      </c>
      <c r="CX9" s="35"/>
      <c r="CY9" s="35"/>
      <c r="CZ9" s="35" t="s">
        <v>101</v>
      </c>
      <c r="DA9" s="35" t="s">
        <v>101</v>
      </c>
      <c r="DB9" s="35"/>
      <c r="DC9" s="19"/>
    </row>
    <row r="10" spans="1:107" ht="18" customHeight="1">
      <c r="A10" s="22" t="s">
        <v>14</v>
      </c>
      <c r="B10" s="206">
        <f>F10/D10</f>
        <v>0.6666666666666666</v>
      </c>
      <c r="C10" s="207"/>
      <c r="D10" s="179">
        <f>AW20+BQ20+CK20</f>
        <v>18</v>
      </c>
      <c r="E10" s="208"/>
      <c r="F10" s="233">
        <f>BO21+CI21+DC21</f>
        <v>12</v>
      </c>
      <c r="G10" s="235"/>
      <c r="H10" s="96" t="s">
        <v>71</v>
      </c>
      <c r="I10" s="2" t="s">
        <v>22</v>
      </c>
      <c r="J10" s="97">
        <v>20</v>
      </c>
      <c r="K10" s="24">
        <f t="shared" si="5"/>
        <v>14</v>
      </c>
      <c r="L10" s="74" t="s">
        <v>149</v>
      </c>
      <c r="M10" s="74" t="s">
        <v>149</v>
      </c>
      <c r="N10" s="126" t="s">
        <v>101</v>
      </c>
      <c r="O10" s="126"/>
      <c r="P10" s="126" t="s">
        <v>101</v>
      </c>
      <c r="Q10" s="126" t="s">
        <v>101</v>
      </c>
      <c r="R10" s="126" t="s">
        <v>101</v>
      </c>
      <c r="S10" s="126" t="s">
        <v>101</v>
      </c>
      <c r="T10" s="126" t="s">
        <v>101</v>
      </c>
      <c r="U10" s="126" t="s">
        <v>101</v>
      </c>
      <c r="V10" s="126" t="s">
        <v>101</v>
      </c>
      <c r="W10" s="126" t="s">
        <v>101</v>
      </c>
      <c r="X10" s="126"/>
      <c r="Y10" s="126" t="s">
        <v>101</v>
      </c>
      <c r="Z10" s="126" t="s">
        <v>101</v>
      </c>
      <c r="AA10" s="19" t="s">
        <v>101</v>
      </c>
      <c r="AB10" s="98" t="s">
        <v>210</v>
      </c>
      <c r="AC10" s="2" t="s">
        <v>21</v>
      </c>
      <c r="AD10" s="99"/>
      <c r="AE10" s="24">
        <f>COUNTIF(AF10:AU10,"●")</f>
        <v>9</v>
      </c>
      <c r="AF10" s="74"/>
      <c r="AG10" s="18" t="s">
        <v>101</v>
      </c>
      <c r="AH10" s="18" t="s">
        <v>101</v>
      </c>
      <c r="AI10" s="35"/>
      <c r="AJ10" s="35"/>
      <c r="AK10" s="18" t="s">
        <v>101</v>
      </c>
      <c r="AL10" s="18" t="s">
        <v>101</v>
      </c>
      <c r="AM10" s="35" t="s">
        <v>101</v>
      </c>
      <c r="AN10" s="35"/>
      <c r="AO10" s="35" t="s">
        <v>101</v>
      </c>
      <c r="AP10" s="35" t="s">
        <v>101</v>
      </c>
      <c r="AQ10" s="35"/>
      <c r="AR10" s="35" t="s">
        <v>101</v>
      </c>
      <c r="AS10" s="35"/>
      <c r="AT10" s="35" t="s">
        <v>101</v>
      </c>
      <c r="AU10" s="19"/>
      <c r="AV10" s="132" t="s">
        <v>78</v>
      </c>
      <c r="AW10" s="2" t="s">
        <v>22</v>
      </c>
      <c r="AX10" s="99">
        <v>7</v>
      </c>
      <c r="AY10" s="24">
        <f>COUNTIF(AZ10:BO10,"●")</f>
        <v>15</v>
      </c>
      <c r="AZ10" s="74" t="s">
        <v>149</v>
      </c>
      <c r="BA10" s="74" t="s">
        <v>149</v>
      </c>
      <c r="BB10" s="126" t="s">
        <v>101</v>
      </c>
      <c r="BC10" s="126" t="s">
        <v>101</v>
      </c>
      <c r="BD10" s="126" t="s">
        <v>101</v>
      </c>
      <c r="BE10" s="126" t="s">
        <v>101</v>
      </c>
      <c r="BF10" s="126" t="s">
        <v>101</v>
      </c>
      <c r="BG10" s="126" t="s">
        <v>101</v>
      </c>
      <c r="BH10" s="126" t="s">
        <v>101</v>
      </c>
      <c r="BI10" s="126" t="s">
        <v>101</v>
      </c>
      <c r="BJ10" s="126" t="s">
        <v>101</v>
      </c>
      <c r="BK10" s="126" t="s">
        <v>101</v>
      </c>
      <c r="BL10" s="126" t="s">
        <v>101</v>
      </c>
      <c r="BM10" s="126" t="s">
        <v>101</v>
      </c>
      <c r="BN10" s="126"/>
      <c r="BO10" s="19" t="s">
        <v>101</v>
      </c>
      <c r="BP10" s="98" t="s">
        <v>83</v>
      </c>
      <c r="BQ10" s="2" t="s">
        <v>22</v>
      </c>
      <c r="BR10" s="99">
        <v>23</v>
      </c>
      <c r="BS10" s="24">
        <f t="shared" si="7"/>
        <v>14</v>
      </c>
      <c r="BT10" s="74" t="s">
        <v>149</v>
      </c>
      <c r="BU10" s="74" t="s">
        <v>149</v>
      </c>
      <c r="BV10" s="126" t="s">
        <v>101</v>
      </c>
      <c r="BW10" s="126"/>
      <c r="BX10" s="126" t="s">
        <v>101</v>
      </c>
      <c r="BY10" s="126" t="s">
        <v>101</v>
      </c>
      <c r="BZ10" s="126" t="s">
        <v>101</v>
      </c>
      <c r="CA10" s="126" t="s">
        <v>101</v>
      </c>
      <c r="CB10" s="126" t="s">
        <v>101</v>
      </c>
      <c r="CC10" s="126" t="s">
        <v>101</v>
      </c>
      <c r="CD10" s="126" t="s">
        <v>101</v>
      </c>
      <c r="CE10" s="126" t="s">
        <v>101</v>
      </c>
      <c r="CF10" s="126" t="s">
        <v>101</v>
      </c>
      <c r="CG10" s="126"/>
      <c r="CH10" s="126" t="s">
        <v>101</v>
      </c>
      <c r="CI10" s="19" t="s">
        <v>101</v>
      </c>
      <c r="CJ10" s="98" t="s">
        <v>89</v>
      </c>
      <c r="CK10" s="2" t="s">
        <v>22</v>
      </c>
      <c r="CL10" s="99"/>
      <c r="CM10" s="24">
        <f t="shared" si="6"/>
        <v>15</v>
      </c>
      <c r="CN10" s="74" t="s">
        <v>149</v>
      </c>
      <c r="CO10" s="74" t="s">
        <v>149</v>
      </c>
      <c r="CP10" s="126" t="s">
        <v>101</v>
      </c>
      <c r="CQ10" s="126"/>
      <c r="CR10" s="126" t="s">
        <v>101</v>
      </c>
      <c r="CS10" s="126" t="s">
        <v>101</v>
      </c>
      <c r="CT10" s="126" t="s">
        <v>101</v>
      </c>
      <c r="CU10" s="126" t="s">
        <v>101</v>
      </c>
      <c r="CV10" s="126" t="s">
        <v>101</v>
      </c>
      <c r="CW10" s="126" t="s">
        <v>101</v>
      </c>
      <c r="CX10" s="126" t="s">
        <v>101</v>
      </c>
      <c r="CY10" s="126" t="s">
        <v>101</v>
      </c>
      <c r="CZ10" s="126" t="s">
        <v>101</v>
      </c>
      <c r="DA10" s="126" t="s">
        <v>101</v>
      </c>
      <c r="DB10" s="126" t="s">
        <v>101</v>
      </c>
      <c r="DC10" s="19" t="s">
        <v>101</v>
      </c>
    </row>
    <row r="11" spans="1:107" ht="18" customHeight="1">
      <c r="A11" s="22" t="s">
        <v>150</v>
      </c>
      <c r="B11" s="179">
        <v>2</v>
      </c>
      <c r="C11" s="180"/>
      <c r="D11" s="180"/>
      <c r="E11" s="180"/>
      <c r="F11" s="180"/>
      <c r="G11" s="181"/>
      <c r="H11" s="96" t="s">
        <v>100</v>
      </c>
      <c r="I11" s="2" t="s">
        <v>22</v>
      </c>
      <c r="J11" s="97"/>
      <c r="K11" s="24">
        <f t="shared" si="5"/>
        <v>8</v>
      </c>
      <c r="L11" s="74" t="s">
        <v>149</v>
      </c>
      <c r="M11" s="74" t="s">
        <v>149</v>
      </c>
      <c r="N11" s="126" t="s">
        <v>101</v>
      </c>
      <c r="O11" s="126"/>
      <c r="P11" s="126" t="s">
        <v>101</v>
      </c>
      <c r="Q11" s="126" t="s">
        <v>101</v>
      </c>
      <c r="R11" s="126" t="s">
        <v>101</v>
      </c>
      <c r="S11" s="126"/>
      <c r="T11" s="126"/>
      <c r="U11" s="126" t="s">
        <v>101</v>
      </c>
      <c r="V11" s="126"/>
      <c r="W11" s="126"/>
      <c r="X11" s="126"/>
      <c r="Y11" s="126"/>
      <c r="Z11" s="126" t="s">
        <v>101</v>
      </c>
      <c r="AA11" s="19"/>
      <c r="AB11" s="98"/>
      <c r="AC11" s="2"/>
      <c r="AD11" s="99"/>
      <c r="AE11" s="24"/>
      <c r="AF11" s="18"/>
      <c r="AG11" s="18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19"/>
      <c r="AV11" s="98" t="s">
        <v>79</v>
      </c>
      <c r="AW11" s="2" t="s">
        <v>22</v>
      </c>
      <c r="AX11" s="99">
        <v>7</v>
      </c>
      <c r="AY11" s="24">
        <f>COUNTIF(AZ11:BO11,"●")</f>
        <v>15</v>
      </c>
      <c r="AZ11" s="74" t="s">
        <v>149</v>
      </c>
      <c r="BA11" s="74" t="s">
        <v>149</v>
      </c>
      <c r="BB11" s="126" t="s">
        <v>101</v>
      </c>
      <c r="BC11" s="126"/>
      <c r="BD11" s="126" t="s">
        <v>101</v>
      </c>
      <c r="BE11" s="126" t="s">
        <v>101</v>
      </c>
      <c r="BF11" s="126" t="s">
        <v>101</v>
      </c>
      <c r="BG11" s="126" t="s">
        <v>101</v>
      </c>
      <c r="BH11" s="126" t="s">
        <v>101</v>
      </c>
      <c r="BI11" s="126" t="s">
        <v>101</v>
      </c>
      <c r="BJ11" s="126" t="s">
        <v>101</v>
      </c>
      <c r="BK11" s="126" t="s">
        <v>101</v>
      </c>
      <c r="BL11" s="126" t="s">
        <v>101</v>
      </c>
      <c r="BM11" s="126" t="s">
        <v>101</v>
      </c>
      <c r="BN11" s="126" t="s">
        <v>101</v>
      </c>
      <c r="BO11" s="19" t="s">
        <v>101</v>
      </c>
      <c r="BP11" s="98" t="s">
        <v>84</v>
      </c>
      <c r="BQ11" s="2" t="s">
        <v>22</v>
      </c>
      <c r="BR11" s="99">
        <v>30</v>
      </c>
      <c r="BS11" s="24">
        <f t="shared" si="7"/>
        <v>16</v>
      </c>
      <c r="BT11" s="74" t="s">
        <v>149</v>
      </c>
      <c r="BU11" s="74" t="s">
        <v>149</v>
      </c>
      <c r="BV11" s="126" t="s">
        <v>101</v>
      </c>
      <c r="BW11" s="126" t="s">
        <v>101</v>
      </c>
      <c r="BX11" s="126" t="s">
        <v>101</v>
      </c>
      <c r="BY11" s="126" t="s">
        <v>101</v>
      </c>
      <c r="BZ11" s="126" t="s">
        <v>101</v>
      </c>
      <c r="CA11" s="126" t="s">
        <v>101</v>
      </c>
      <c r="CB11" s="126" t="s">
        <v>101</v>
      </c>
      <c r="CC11" s="126" t="s">
        <v>101</v>
      </c>
      <c r="CD11" s="126" t="s">
        <v>101</v>
      </c>
      <c r="CE11" s="126" t="s">
        <v>101</v>
      </c>
      <c r="CF11" s="126" t="s">
        <v>101</v>
      </c>
      <c r="CG11" s="126" t="s">
        <v>101</v>
      </c>
      <c r="CH11" s="126" t="s">
        <v>101</v>
      </c>
      <c r="CI11" s="19" t="s">
        <v>101</v>
      </c>
      <c r="CJ11" s="98" t="s">
        <v>90</v>
      </c>
      <c r="CK11" s="2" t="s">
        <v>22</v>
      </c>
      <c r="CL11" s="99"/>
      <c r="CM11" s="24">
        <f t="shared" si="6"/>
        <v>13</v>
      </c>
      <c r="CN11" s="74" t="s">
        <v>149</v>
      </c>
      <c r="CO11" s="74" t="s">
        <v>149</v>
      </c>
      <c r="CP11" s="126" t="s">
        <v>101</v>
      </c>
      <c r="CQ11" s="126"/>
      <c r="CR11" s="126"/>
      <c r="CS11" s="126"/>
      <c r="CT11" s="126" t="s">
        <v>101</v>
      </c>
      <c r="CU11" s="126" t="s">
        <v>101</v>
      </c>
      <c r="CV11" s="126" t="s">
        <v>101</v>
      </c>
      <c r="CW11" s="126" t="s">
        <v>101</v>
      </c>
      <c r="CX11" s="126" t="s">
        <v>101</v>
      </c>
      <c r="CY11" s="126" t="s">
        <v>101</v>
      </c>
      <c r="CZ11" s="126" t="s">
        <v>101</v>
      </c>
      <c r="DA11" s="126" t="s">
        <v>101</v>
      </c>
      <c r="DB11" s="126" t="s">
        <v>101</v>
      </c>
      <c r="DC11" s="19" t="s">
        <v>101</v>
      </c>
    </row>
    <row r="12" spans="1:107" ht="18" customHeight="1" thickBot="1">
      <c r="A12" s="23" t="s">
        <v>195</v>
      </c>
      <c r="B12" s="153">
        <v>1</v>
      </c>
      <c r="C12" s="154"/>
      <c r="D12" s="154"/>
      <c r="E12" s="154"/>
      <c r="F12" s="154"/>
      <c r="G12" s="155"/>
      <c r="H12" s="96" t="s">
        <v>197</v>
      </c>
      <c r="I12" s="2" t="s">
        <v>6</v>
      </c>
      <c r="J12" s="97">
        <v>4</v>
      </c>
      <c r="K12" s="24">
        <f t="shared" si="5"/>
        <v>9</v>
      </c>
      <c r="L12" s="18"/>
      <c r="M12" s="18"/>
      <c r="N12" s="35"/>
      <c r="O12" s="35"/>
      <c r="P12" s="126" t="s">
        <v>101</v>
      </c>
      <c r="Q12" s="126" t="s">
        <v>101</v>
      </c>
      <c r="R12" s="126" t="s">
        <v>101</v>
      </c>
      <c r="S12" s="126" t="s">
        <v>101</v>
      </c>
      <c r="T12" s="126"/>
      <c r="U12" s="126" t="s">
        <v>101</v>
      </c>
      <c r="V12" s="126" t="s">
        <v>101</v>
      </c>
      <c r="W12" s="126"/>
      <c r="X12" s="126" t="s">
        <v>101</v>
      </c>
      <c r="Y12" s="126"/>
      <c r="Z12" s="126" t="s">
        <v>101</v>
      </c>
      <c r="AA12" s="19" t="s">
        <v>101</v>
      </c>
      <c r="AB12" s="98"/>
      <c r="AC12" s="2"/>
      <c r="AD12" s="99"/>
      <c r="AE12" s="24"/>
      <c r="AF12" s="18"/>
      <c r="AG12" s="18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19"/>
      <c r="AV12" s="100"/>
      <c r="AW12" s="2"/>
      <c r="AX12" s="99"/>
      <c r="AY12" s="24"/>
      <c r="AZ12" s="18"/>
      <c r="BA12" s="18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19"/>
      <c r="BP12" s="98" t="s">
        <v>85</v>
      </c>
      <c r="BQ12" s="2" t="s">
        <v>22</v>
      </c>
      <c r="BR12" s="99">
        <v>2</v>
      </c>
      <c r="BS12" s="24">
        <f t="shared" si="7"/>
        <v>16</v>
      </c>
      <c r="BT12" s="74" t="s">
        <v>149</v>
      </c>
      <c r="BU12" s="74" t="s">
        <v>149</v>
      </c>
      <c r="BV12" s="126" t="s">
        <v>101</v>
      </c>
      <c r="BW12" s="126" t="s">
        <v>101</v>
      </c>
      <c r="BX12" s="126" t="s">
        <v>101</v>
      </c>
      <c r="BY12" s="126" t="s">
        <v>101</v>
      </c>
      <c r="BZ12" s="126" t="s">
        <v>101</v>
      </c>
      <c r="CA12" s="126" t="s">
        <v>101</v>
      </c>
      <c r="CB12" s="126" t="s">
        <v>101</v>
      </c>
      <c r="CC12" s="126" t="s">
        <v>101</v>
      </c>
      <c r="CD12" s="126" t="s">
        <v>101</v>
      </c>
      <c r="CE12" s="126" t="s">
        <v>101</v>
      </c>
      <c r="CF12" s="126" t="s">
        <v>101</v>
      </c>
      <c r="CG12" s="126" t="s">
        <v>101</v>
      </c>
      <c r="CH12" s="126" t="s">
        <v>101</v>
      </c>
      <c r="CI12" s="19" t="s">
        <v>101</v>
      </c>
      <c r="CJ12" s="98" t="s">
        <v>91</v>
      </c>
      <c r="CK12" s="2" t="s">
        <v>22</v>
      </c>
      <c r="CL12" s="99"/>
      <c r="CM12" s="24">
        <f t="shared" si="6"/>
        <v>6</v>
      </c>
      <c r="CN12" s="74" t="s">
        <v>149</v>
      </c>
      <c r="CO12" s="18"/>
      <c r="CP12" s="35" t="s">
        <v>101</v>
      </c>
      <c r="CQ12" s="35"/>
      <c r="CR12" s="35"/>
      <c r="CS12" s="35"/>
      <c r="CT12" s="35"/>
      <c r="CU12" s="35" t="s">
        <v>101</v>
      </c>
      <c r="CV12" s="35"/>
      <c r="CW12" s="35" t="s">
        <v>101</v>
      </c>
      <c r="CX12" s="35" t="s">
        <v>101</v>
      </c>
      <c r="CY12" s="35"/>
      <c r="CZ12" s="35" t="s">
        <v>101</v>
      </c>
      <c r="DA12" s="35"/>
      <c r="DB12" s="35"/>
      <c r="DC12" s="19"/>
    </row>
    <row r="13" spans="1:107" ht="18" customHeight="1" thickTop="1">
      <c r="A13" s="229" t="s">
        <v>12</v>
      </c>
      <c r="B13" s="185">
        <f>(B8+B9+B10)/3</f>
        <v>0.617624521072797</v>
      </c>
      <c r="C13" s="186"/>
      <c r="D13" s="189">
        <f>SUM(D8:E10)</f>
        <v>62</v>
      </c>
      <c r="E13" s="190"/>
      <c r="F13" s="193">
        <f>SUM(F8:G10)+B11+B12</f>
        <v>41</v>
      </c>
      <c r="G13" s="194"/>
      <c r="H13" s="101"/>
      <c r="I13" s="2"/>
      <c r="J13" s="97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19"/>
      <c r="AB13" s="100"/>
      <c r="AC13" s="2"/>
      <c r="AD13" s="99"/>
      <c r="AE13" s="24"/>
      <c r="AF13" s="18"/>
      <c r="AG13" s="18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19"/>
      <c r="AV13" s="100"/>
      <c r="AW13" s="2"/>
      <c r="AX13" s="99"/>
      <c r="AY13" s="24"/>
      <c r="AZ13" s="18"/>
      <c r="BA13" s="18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19"/>
      <c r="BP13" s="98" t="s">
        <v>86</v>
      </c>
      <c r="BQ13" s="2" t="s">
        <v>22</v>
      </c>
      <c r="BR13" s="99"/>
      <c r="BS13" s="24">
        <f t="shared" si="7"/>
        <v>0</v>
      </c>
      <c r="BT13" s="18"/>
      <c r="BU13" s="18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19"/>
      <c r="CJ13" s="98" t="s">
        <v>208</v>
      </c>
      <c r="CK13" s="2" t="s">
        <v>22</v>
      </c>
      <c r="CL13" s="99"/>
      <c r="CM13" s="24">
        <f t="shared" si="6"/>
        <v>5</v>
      </c>
      <c r="CN13" s="74" t="s">
        <v>149</v>
      </c>
      <c r="CO13" s="18"/>
      <c r="CP13" s="35"/>
      <c r="CQ13" s="35"/>
      <c r="CR13" s="35"/>
      <c r="CS13" s="35" t="s">
        <v>101</v>
      </c>
      <c r="CT13" s="35"/>
      <c r="CU13" s="35" t="s">
        <v>101</v>
      </c>
      <c r="CV13" s="35"/>
      <c r="CW13" s="35" t="s">
        <v>101</v>
      </c>
      <c r="CX13" s="35"/>
      <c r="CY13" s="35"/>
      <c r="CZ13" s="35"/>
      <c r="DA13" s="35" t="s">
        <v>101</v>
      </c>
      <c r="DB13" s="35"/>
      <c r="DC13" s="19"/>
    </row>
    <row r="14" spans="1:107" ht="18" customHeight="1" thickBot="1">
      <c r="A14" s="230"/>
      <c r="B14" s="187"/>
      <c r="C14" s="188"/>
      <c r="D14" s="191"/>
      <c r="E14" s="192"/>
      <c r="F14" s="195"/>
      <c r="G14" s="196"/>
      <c r="H14" s="102"/>
      <c r="I14" s="2"/>
      <c r="J14" s="97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19"/>
      <c r="AB14" s="103"/>
      <c r="AC14" s="2"/>
      <c r="AD14" s="99"/>
      <c r="AE14" s="24"/>
      <c r="AF14" s="18"/>
      <c r="AG14" s="18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19"/>
      <c r="AV14" s="100"/>
      <c r="AW14" s="2"/>
      <c r="AX14" s="99"/>
      <c r="AY14" s="24"/>
      <c r="AZ14" s="18"/>
      <c r="BA14" s="18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19"/>
      <c r="BP14" s="98" t="s">
        <v>152</v>
      </c>
      <c r="BQ14" s="2" t="s">
        <v>22</v>
      </c>
      <c r="BR14" s="99"/>
      <c r="BS14" s="24">
        <f t="shared" si="7"/>
        <v>3</v>
      </c>
      <c r="BT14" s="18"/>
      <c r="BU14" s="74" t="s">
        <v>149</v>
      </c>
      <c r="BV14" s="126"/>
      <c r="BW14" s="126"/>
      <c r="BX14" s="126"/>
      <c r="BY14" s="126"/>
      <c r="BZ14" s="126"/>
      <c r="CA14" s="126"/>
      <c r="CB14" s="126" t="s">
        <v>101</v>
      </c>
      <c r="CC14" s="126" t="s">
        <v>101</v>
      </c>
      <c r="CD14" s="126"/>
      <c r="CE14" s="126"/>
      <c r="CF14" s="126"/>
      <c r="CG14" s="126"/>
      <c r="CH14" s="126"/>
      <c r="CI14" s="19"/>
      <c r="CJ14" s="98" t="s">
        <v>196</v>
      </c>
      <c r="CK14" s="2" t="s">
        <v>22</v>
      </c>
      <c r="CL14" s="99"/>
      <c r="CM14" s="24">
        <f t="shared" si="6"/>
        <v>5</v>
      </c>
      <c r="CN14" s="74"/>
      <c r="CO14" s="18"/>
      <c r="CP14" s="35"/>
      <c r="CQ14" s="35"/>
      <c r="CR14" s="35"/>
      <c r="CS14" s="35" t="s">
        <v>101</v>
      </c>
      <c r="CT14" s="35"/>
      <c r="CU14" s="35" t="s">
        <v>101</v>
      </c>
      <c r="CV14" s="35"/>
      <c r="CW14" s="35" t="s">
        <v>101</v>
      </c>
      <c r="CX14" s="35"/>
      <c r="CY14" s="35" t="s">
        <v>101</v>
      </c>
      <c r="CZ14" s="35" t="s">
        <v>101</v>
      </c>
      <c r="DA14" s="35"/>
      <c r="DB14" s="35"/>
      <c r="DC14" s="19"/>
    </row>
    <row r="15" spans="1:107" ht="18" customHeight="1">
      <c r="A15" s="211" t="s">
        <v>45</v>
      </c>
      <c r="B15" s="212"/>
      <c r="C15" s="212"/>
      <c r="D15" s="212"/>
      <c r="E15" s="212"/>
      <c r="F15" s="212"/>
      <c r="G15" s="213"/>
      <c r="H15" s="102"/>
      <c r="I15" s="2"/>
      <c r="J15" s="97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19"/>
      <c r="AB15" s="103"/>
      <c r="AC15" s="2"/>
      <c r="AD15" s="99"/>
      <c r="AE15" s="24"/>
      <c r="AF15" s="18"/>
      <c r="AG15" s="18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19"/>
      <c r="AV15" s="104"/>
      <c r="AW15" s="2"/>
      <c r="AX15" s="99"/>
      <c r="AY15" s="24"/>
      <c r="AZ15" s="18"/>
      <c r="BA15" s="18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19"/>
      <c r="BP15" s="98" t="s">
        <v>207</v>
      </c>
      <c r="BQ15" s="2" t="s">
        <v>22</v>
      </c>
      <c r="BR15" s="99"/>
      <c r="BS15" s="24">
        <f t="shared" si="7"/>
        <v>1</v>
      </c>
      <c r="BT15" s="18"/>
      <c r="BU15" s="18"/>
      <c r="BV15" s="35"/>
      <c r="BW15" s="35"/>
      <c r="BX15" s="35"/>
      <c r="BY15" s="35" t="s">
        <v>101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19"/>
      <c r="CJ15" s="248" t="s">
        <v>218</v>
      </c>
      <c r="CK15" s="249" t="s">
        <v>22</v>
      </c>
      <c r="CL15" s="250"/>
      <c r="CM15" s="251">
        <f>COUNTIF(CN15:DC15,"●")</f>
        <v>4</v>
      </c>
      <c r="CN15" s="252"/>
      <c r="CO15" s="253"/>
      <c r="CP15" s="254"/>
      <c r="CQ15" s="254"/>
      <c r="CR15" s="254"/>
      <c r="CS15" s="254"/>
      <c r="CT15" s="254"/>
      <c r="CU15" s="254"/>
      <c r="CV15" s="254"/>
      <c r="CW15" s="254"/>
      <c r="CX15" s="254" t="s">
        <v>101</v>
      </c>
      <c r="CY15" s="254" t="s">
        <v>101</v>
      </c>
      <c r="CZ15" s="254" t="s">
        <v>101</v>
      </c>
      <c r="DA15" s="254"/>
      <c r="DB15" s="254"/>
      <c r="DC15" s="255" t="s">
        <v>101</v>
      </c>
    </row>
    <row r="16" spans="1:107" ht="18" customHeight="1">
      <c r="A16" s="214"/>
      <c r="B16" s="215"/>
      <c r="C16" s="215"/>
      <c r="D16" s="215"/>
      <c r="E16" s="215"/>
      <c r="F16" s="215"/>
      <c r="G16" s="216"/>
      <c r="H16" s="135"/>
      <c r="I16" s="136"/>
      <c r="J16" s="137"/>
      <c r="K16" s="138"/>
      <c r="L16" s="139"/>
      <c r="M16" s="139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1"/>
      <c r="AB16" s="142"/>
      <c r="AC16" s="136"/>
      <c r="AD16" s="143"/>
      <c r="AE16" s="138"/>
      <c r="AF16" s="139"/>
      <c r="AG16" s="139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1"/>
      <c r="AV16" s="144"/>
      <c r="AW16" s="136"/>
      <c r="AX16" s="143"/>
      <c r="AY16" s="138"/>
      <c r="AZ16" s="139"/>
      <c r="BA16" s="139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1"/>
      <c r="BP16" s="98" t="s">
        <v>217</v>
      </c>
      <c r="BQ16" s="2" t="s">
        <v>22</v>
      </c>
      <c r="BR16" s="99">
        <v>17</v>
      </c>
      <c r="BS16" s="24">
        <f>COUNTIF(BT16:CI16,"●")</f>
        <v>6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26" t="s">
        <v>101</v>
      </c>
      <c r="CE16" s="126" t="s">
        <v>101</v>
      </c>
      <c r="CF16" s="126" t="s">
        <v>101</v>
      </c>
      <c r="CG16" s="126" t="s">
        <v>101</v>
      </c>
      <c r="CH16" s="126" t="s">
        <v>101</v>
      </c>
      <c r="CI16" s="19" t="s">
        <v>101</v>
      </c>
      <c r="CJ16" s="145"/>
      <c r="CK16" s="136"/>
      <c r="CL16" s="143"/>
      <c r="CM16" s="138"/>
      <c r="CN16" s="146"/>
      <c r="CO16" s="139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1"/>
    </row>
    <row r="17" spans="1:107" ht="18" customHeight="1" thickBot="1">
      <c r="A17" s="162" t="s">
        <v>157</v>
      </c>
      <c r="B17" s="163"/>
      <c r="C17" s="85" t="s">
        <v>158</v>
      </c>
      <c r="D17" s="86">
        <v>1</v>
      </c>
      <c r="E17" s="76" t="s">
        <v>159</v>
      </c>
      <c r="F17" s="76" t="s">
        <v>160</v>
      </c>
      <c r="G17" s="80" t="s">
        <v>161</v>
      </c>
      <c r="H17" s="105"/>
      <c r="I17" s="33"/>
      <c r="J17" s="106"/>
      <c r="K17" s="34"/>
      <c r="L17" s="21"/>
      <c r="M17" s="21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20"/>
      <c r="AB17" s="107"/>
      <c r="AC17" s="33"/>
      <c r="AD17" s="108"/>
      <c r="AE17" s="34"/>
      <c r="AF17" s="21"/>
      <c r="AG17" s="21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20"/>
      <c r="AV17" s="107"/>
      <c r="AW17" s="33"/>
      <c r="AX17" s="108"/>
      <c r="AY17" s="34"/>
      <c r="AZ17" s="21"/>
      <c r="BA17" s="21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20"/>
      <c r="BP17" s="98" t="s">
        <v>228</v>
      </c>
      <c r="BQ17" s="2" t="s">
        <v>22</v>
      </c>
      <c r="BR17" s="99"/>
      <c r="BS17" s="24">
        <f>COUNTIF(BT17:CI17,"●")</f>
        <v>4</v>
      </c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126"/>
      <c r="CE17" s="126"/>
      <c r="CF17" s="126" t="s">
        <v>101</v>
      </c>
      <c r="CG17" s="126" t="s">
        <v>101</v>
      </c>
      <c r="CH17" s="126" t="s">
        <v>101</v>
      </c>
      <c r="CI17" s="19" t="s">
        <v>101</v>
      </c>
      <c r="CJ17" s="107"/>
      <c r="CK17" s="33"/>
      <c r="CL17" s="108"/>
      <c r="CM17" s="34"/>
      <c r="CN17" s="21"/>
      <c r="CO17" s="21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20"/>
    </row>
    <row r="18" spans="1:121" ht="18" customHeight="1">
      <c r="A18" s="151" t="s">
        <v>163</v>
      </c>
      <c r="B18" s="152"/>
      <c r="C18" s="75">
        <v>1</v>
      </c>
      <c r="D18" s="76" t="s">
        <v>162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  <c r="AB18" s="13" t="s">
        <v>17</v>
      </c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82" t="s">
        <v>19</v>
      </c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4"/>
      <c r="BP18" s="183" t="s">
        <v>18</v>
      </c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3" t="s">
        <v>16</v>
      </c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5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</row>
    <row r="19" spans="1:121" ht="18" customHeight="1">
      <c r="A19" s="151" t="s">
        <v>205</v>
      </c>
      <c r="B19" s="152"/>
      <c r="C19" s="78">
        <v>1</v>
      </c>
      <c r="D19" s="76" t="s">
        <v>206</v>
      </c>
      <c r="E19" s="76"/>
      <c r="F19" s="76"/>
      <c r="G19" s="77"/>
      <c r="H19" s="16" t="s">
        <v>148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16" t="s">
        <v>63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7"/>
      <c r="AV19" s="201" t="s">
        <v>65</v>
      </c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3"/>
      <c r="BP19" s="202" t="s">
        <v>209</v>
      </c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1" t="s">
        <v>67</v>
      </c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3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</row>
    <row r="20" spans="1:121" ht="18" customHeight="1">
      <c r="A20" s="151" t="s">
        <v>215</v>
      </c>
      <c r="B20" s="152"/>
      <c r="C20" s="75" t="s">
        <v>216</v>
      </c>
      <c r="D20" s="76" t="s">
        <v>214</v>
      </c>
      <c r="E20" s="76"/>
      <c r="F20" s="76"/>
      <c r="G20" s="77"/>
      <c r="H20" s="40" t="s">
        <v>6</v>
      </c>
      <c r="I20" s="171">
        <f>COUNTIF(I24:I31,"재적")</f>
        <v>5</v>
      </c>
      <c r="J20" s="172"/>
      <c r="K20" s="173"/>
      <c r="L20" s="176" t="s">
        <v>7</v>
      </c>
      <c r="M20" s="176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8"/>
      <c r="AB20" s="40" t="s">
        <v>6</v>
      </c>
      <c r="AC20" s="171">
        <f>COUNTIF(AC24:AC31,"재적")</f>
        <v>4</v>
      </c>
      <c r="AD20" s="172"/>
      <c r="AE20" s="173"/>
      <c r="AF20" s="176" t="s">
        <v>7</v>
      </c>
      <c r="AG20" s="176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8"/>
      <c r="AV20" s="40" t="s">
        <v>6</v>
      </c>
      <c r="AW20" s="171">
        <f>COUNTIF(AW24:AW31,"재적")</f>
        <v>8</v>
      </c>
      <c r="AX20" s="172"/>
      <c r="AY20" s="173"/>
      <c r="AZ20" s="177" t="s">
        <v>7</v>
      </c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5"/>
      <c r="BP20" s="37" t="s">
        <v>6</v>
      </c>
      <c r="BQ20" s="171">
        <f>COUNTIF(BQ24:BQ31,"재적")</f>
        <v>5</v>
      </c>
      <c r="BR20" s="172"/>
      <c r="BS20" s="173"/>
      <c r="BT20" s="177" t="s">
        <v>7</v>
      </c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40" t="s">
        <v>6</v>
      </c>
      <c r="CK20" s="171">
        <f>COUNTIF(CK24:CK31,"재적")</f>
        <v>5</v>
      </c>
      <c r="CL20" s="172"/>
      <c r="CM20" s="173"/>
      <c r="CN20" s="176" t="s">
        <v>7</v>
      </c>
      <c r="CO20" s="176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8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</row>
    <row r="21" spans="1:121" ht="18" customHeight="1">
      <c r="A21" s="246" t="s">
        <v>219</v>
      </c>
      <c r="B21" s="247"/>
      <c r="C21" s="78">
        <v>1</v>
      </c>
      <c r="D21" s="76" t="s">
        <v>220</v>
      </c>
      <c r="E21" s="76"/>
      <c r="F21" s="79"/>
      <c r="G21" s="80"/>
      <c r="H21" s="41" t="s">
        <v>8</v>
      </c>
      <c r="I21" s="119">
        <f>COUNTIF(I24:I31,"신입")</f>
        <v>0</v>
      </c>
      <c r="J21" s="164">
        <v>1423</v>
      </c>
      <c r="K21" s="165"/>
      <c r="L21" s="28">
        <f aca="true" t="shared" si="8" ref="L21:AA21">COUNTIF(L24:L31,"●")</f>
        <v>4</v>
      </c>
      <c r="M21" s="28">
        <f t="shared" si="8"/>
        <v>5</v>
      </c>
      <c r="N21" s="28">
        <f t="shared" si="8"/>
        <v>4</v>
      </c>
      <c r="O21" s="28">
        <f t="shared" si="8"/>
        <v>5</v>
      </c>
      <c r="P21" s="28">
        <f t="shared" si="8"/>
        <v>5</v>
      </c>
      <c r="Q21" s="28">
        <f t="shared" si="8"/>
        <v>4</v>
      </c>
      <c r="R21" s="28">
        <f t="shared" si="8"/>
        <v>5</v>
      </c>
      <c r="S21" s="28">
        <f t="shared" si="8"/>
        <v>5</v>
      </c>
      <c r="T21" s="28">
        <f t="shared" si="8"/>
        <v>5</v>
      </c>
      <c r="U21" s="28">
        <f t="shared" si="8"/>
        <v>5</v>
      </c>
      <c r="V21" s="28">
        <f t="shared" si="8"/>
        <v>5</v>
      </c>
      <c r="W21" s="28">
        <f t="shared" si="8"/>
        <v>4</v>
      </c>
      <c r="X21" s="28">
        <f t="shared" si="8"/>
        <v>5</v>
      </c>
      <c r="Y21" s="28">
        <f t="shared" si="8"/>
        <v>4</v>
      </c>
      <c r="Z21" s="28">
        <f t="shared" si="8"/>
        <v>4</v>
      </c>
      <c r="AA21" s="28">
        <f t="shared" si="8"/>
        <v>4</v>
      </c>
      <c r="AB21" s="41" t="s">
        <v>8</v>
      </c>
      <c r="AC21" s="119">
        <f>COUNTIF(AC24:AC31,"신입")</f>
        <v>0</v>
      </c>
      <c r="AD21" s="164">
        <v>1621</v>
      </c>
      <c r="AE21" s="165"/>
      <c r="AF21" s="28">
        <f aca="true" t="shared" si="9" ref="AF21:AU21">COUNTIF(AF24:AF31,"●")</f>
        <v>3</v>
      </c>
      <c r="AG21" s="28">
        <f t="shared" si="9"/>
        <v>2</v>
      </c>
      <c r="AH21" s="28">
        <f t="shared" si="9"/>
        <v>3</v>
      </c>
      <c r="AI21" s="28">
        <f t="shared" si="9"/>
        <v>0</v>
      </c>
      <c r="AJ21" s="28">
        <f t="shared" si="9"/>
        <v>3</v>
      </c>
      <c r="AK21" s="28">
        <f t="shared" si="9"/>
        <v>2</v>
      </c>
      <c r="AL21" s="28">
        <f t="shared" si="9"/>
        <v>4</v>
      </c>
      <c r="AM21" s="28">
        <f t="shared" si="9"/>
        <v>3</v>
      </c>
      <c r="AN21" s="28">
        <f t="shared" si="9"/>
        <v>2</v>
      </c>
      <c r="AO21" s="28">
        <f t="shared" si="9"/>
        <v>1</v>
      </c>
      <c r="AP21" s="28">
        <f t="shared" si="9"/>
        <v>3</v>
      </c>
      <c r="AQ21" s="28">
        <f t="shared" si="9"/>
        <v>3</v>
      </c>
      <c r="AR21" s="28">
        <f t="shared" si="9"/>
        <v>3</v>
      </c>
      <c r="AS21" s="28">
        <f t="shared" si="9"/>
        <v>2</v>
      </c>
      <c r="AT21" s="28">
        <f t="shared" si="9"/>
        <v>2</v>
      </c>
      <c r="AU21" s="28">
        <f t="shared" si="9"/>
        <v>3</v>
      </c>
      <c r="AV21" s="41" t="s">
        <v>8</v>
      </c>
      <c r="AW21" s="133"/>
      <c r="AX21" s="164">
        <v>834</v>
      </c>
      <c r="AY21" s="165"/>
      <c r="AZ21" s="28">
        <f aca="true" t="shared" si="10" ref="AZ21:BO21">COUNTIF(AZ24:AZ31,"●")</f>
        <v>4</v>
      </c>
      <c r="BA21" s="28">
        <f t="shared" si="10"/>
        <v>5</v>
      </c>
      <c r="BB21" s="28">
        <f t="shared" si="10"/>
        <v>5</v>
      </c>
      <c r="BC21" s="28">
        <f t="shared" si="10"/>
        <v>2</v>
      </c>
      <c r="BD21" s="28">
        <f t="shared" si="10"/>
        <v>4</v>
      </c>
      <c r="BE21" s="28">
        <f t="shared" si="10"/>
        <v>5</v>
      </c>
      <c r="BF21" s="28">
        <f t="shared" si="10"/>
        <v>5</v>
      </c>
      <c r="BG21" s="28">
        <f t="shared" si="10"/>
        <v>5</v>
      </c>
      <c r="BH21" s="28">
        <f t="shared" si="10"/>
        <v>4</v>
      </c>
      <c r="BI21" s="28">
        <f t="shared" si="10"/>
        <v>5</v>
      </c>
      <c r="BJ21" s="28">
        <f t="shared" si="10"/>
        <v>4</v>
      </c>
      <c r="BK21" s="28">
        <f t="shared" si="10"/>
        <v>4</v>
      </c>
      <c r="BL21" s="28">
        <f t="shared" si="10"/>
        <v>5</v>
      </c>
      <c r="BM21" s="28">
        <f t="shared" si="10"/>
        <v>4</v>
      </c>
      <c r="BN21" s="28">
        <f t="shared" si="10"/>
        <v>5</v>
      </c>
      <c r="BO21" s="148">
        <f t="shared" si="10"/>
        <v>5</v>
      </c>
      <c r="BP21" s="38" t="s">
        <v>8</v>
      </c>
      <c r="BQ21" s="119"/>
      <c r="BR21" s="164">
        <v>536</v>
      </c>
      <c r="BS21" s="165"/>
      <c r="BT21" s="28">
        <f aca="true" t="shared" si="11" ref="BT21:CI21">COUNTIF(BT24:BT31,"●")</f>
        <v>0</v>
      </c>
      <c r="BU21" s="28">
        <f t="shared" si="11"/>
        <v>3</v>
      </c>
      <c r="BV21" s="28">
        <f t="shared" si="11"/>
        <v>0</v>
      </c>
      <c r="BW21" s="28">
        <f t="shared" si="11"/>
        <v>0</v>
      </c>
      <c r="BX21" s="28">
        <f t="shared" si="11"/>
        <v>0</v>
      </c>
      <c r="BY21" s="28">
        <f t="shared" si="11"/>
        <v>3</v>
      </c>
      <c r="BZ21" s="28">
        <f t="shared" si="11"/>
        <v>3</v>
      </c>
      <c r="CA21" s="28">
        <f t="shared" si="11"/>
        <v>3</v>
      </c>
      <c r="CB21" s="28">
        <f t="shared" si="11"/>
        <v>3</v>
      </c>
      <c r="CC21" s="28">
        <f t="shared" si="11"/>
        <v>2</v>
      </c>
      <c r="CD21" s="28">
        <f t="shared" si="11"/>
        <v>3</v>
      </c>
      <c r="CE21" s="28">
        <f t="shared" si="11"/>
        <v>4</v>
      </c>
      <c r="CF21" s="28">
        <f t="shared" si="11"/>
        <v>0</v>
      </c>
      <c r="CG21" s="28">
        <f t="shared" si="11"/>
        <v>3</v>
      </c>
      <c r="CH21" s="28">
        <f t="shared" si="11"/>
        <v>3</v>
      </c>
      <c r="CI21" s="28">
        <f t="shared" si="11"/>
        <v>3</v>
      </c>
      <c r="CJ21" s="41" t="s">
        <v>8</v>
      </c>
      <c r="CK21" s="119">
        <v>1</v>
      </c>
      <c r="CL21" s="164">
        <v>681</v>
      </c>
      <c r="CM21" s="165"/>
      <c r="CN21" s="28">
        <f aca="true" t="shared" si="12" ref="CN21:DC21">COUNTIF(CN24:CN31,"●")</f>
        <v>5</v>
      </c>
      <c r="CO21" s="28">
        <f t="shared" si="12"/>
        <v>4</v>
      </c>
      <c r="CP21" s="28">
        <f t="shared" si="12"/>
        <v>4</v>
      </c>
      <c r="CQ21" s="28">
        <f t="shared" si="12"/>
        <v>2</v>
      </c>
      <c r="CR21" s="28">
        <f t="shared" si="12"/>
        <v>5</v>
      </c>
      <c r="CS21" s="28">
        <f t="shared" si="12"/>
        <v>4</v>
      </c>
      <c r="CT21" s="28">
        <f t="shared" si="12"/>
        <v>5</v>
      </c>
      <c r="CU21" s="28">
        <f t="shared" si="12"/>
        <v>4</v>
      </c>
      <c r="CV21" s="28">
        <f t="shared" si="12"/>
        <v>5</v>
      </c>
      <c r="CW21" s="28">
        <f t="shared" si="12"/>
        <v>5</v>
      </c>
      <c r="CX21" s="28">
        <f t="shared" si="12"/>
        <v>5</v>
      </c>
      <c r="CY21" s="28">
        <f t="shared" si="12"/>
        <v>5</v>
      </c>
      <c r="CZ21" s="28">
        <f t="shared" si="12"/>
        <v>5</v>
      </c>
      <c r="DA21" s="28">
        <f t="shared" si="12"/>
        <v>5</v>
      </c>
      <c r="DB21" s="28">
        <f t="shared" si="12"/>
        <v>5</v>
      </c>
      <c r="DC21" s="148">
        <f t="shared" si="12"/>
        <v>4</v>
      </c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</row>
    <row r="22" spans="1:121" ht="18" customHeight="1">
      <c r="A22" s="246" t="s">
        <v>221</v>
      </c>
      <c r="B22" s="247"/>
      <c r="C22" s="75" t="s">
        <v>159</v>
      </c>
      <c r="D22" s="76" t="s">
        <v>224</v>
      </c>
      <c r="E22" s="76" t="s">
        <v>227</v>
      </c>
      <c r="F22" s="79"/>
      <c r="G22" s="80"/>
      <c r="H22" s="42" t="s">
        <v>9</v>
      </c>
      <c r="I22" s="118">
        <f>COUNTIF(I24:I31,"등반")</f>
        <v>0</v>
      </c>
      <c r="J22" s="166"/>
      <c r="K22" s="167"/>
      <c r="L22" s="168">
        <f>AA21*10+I21*10+I22*20+(J24+J25+J26+J27+J28+J29+J30+J31)</f>
        <v>76</v>
      </c>
      <c r="M22" s="168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70"/>
      <c r="AB22" s="42" t="s">
        <v>9</v>
      </c>
      <c r="AC22" s="118">
        <f>COUNTIF(AC24:AC31,"등반")</f>
        <v>0</v>
      </c>
      <c r="AD22" s="166"/>
      <c r="AE22" s="167"/>
      <c r="AF22" s="168">
        <f>AU21*10+AC21*10+AC22*20+(AD24+AD25+AD26+AD27+AD28+AD29+AD30+AD31)</f>
        <v>278</v>
      </c>
      <c r="AG22" s="16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70"/>
      <c r="AV22" s="42" t="s">
        <v>9</v>
      </c>
      <c r="AW22" s="120"/>
      <c r="AX22" s="166"/>
      <c r="AY22" s="167"/>
      <c r="AZ22" s="168">
        <f>BO21*10+AW21*10+AW22*20+(AX24+AX25+AX26+AX27+AX28+AX29+AX30+AX31)</f>
        <v>50</v>
      </c>
      <c r="BA22" s="168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70"/>
      <c r="BP22" s="39" t="s">
        <v>9</v>
      </c>
      <c r="BQ22" s="118"/>
      <c r="BR22" s="166"/>
      <c r="BS22" s="167"/>
      <c r="BT22" s="168">
        <f>CI21*10+BQ21*10+BQ22*20+(BR24+BR25+BR26+BR27+BR28+BR29+BR30+BR31)</f>
        <v>38</v>
      </c>
      <c r="BU22" s="168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42" t="s">
        <v>9</v>
      </c>
      <c r="CK22" s="118">
        <f>COUNTIF(AW31:AW31,"등반")</f>
        <v>0</v>
      </c>
      <c r="CL22" s="166"/>
      <c r="CM22" s="167"/>
      <c r="CN22" s="168">
        <f>DC21*10+CK21*10+CK22*20+(CL24+CL25+CL26+CL27+CL28+CL29+CL30+CL31)</f>
        <v>50</v>
      </c>
      <c r="CO22" s="168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70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</row>
    <row r="23" spans="1:121" ht="18" customHeight="1">
      <c r="A23" s="246" t="s">
        <v>222</v>
      </c>
      <c r="B23" s="247"/>
      <c r="C23" s="75" t="s">
        <v>160</v>
      </c>
      <c r="D23" s="76" t="s">
        <v>224</v>
      </c>
      <c r="E23" s="76"/>
      <c r="F23" s="79"/>
      <c r="G23" s="80"/>
      <c r="H23" s="41" t="s">
        <v>10</v>
      </c>
      <c r="I23" s="4" t="s">
        <v>11</v>
      </c>
      <c r="J23" s="4" t="s">
        <v>58</v>
      </c>
      <c r="K23" s="4" t="s">
        <v>12</v>
      </c>
      <c r="L23" s="24">
        <v>1</v>
      </c>
      <c r="M23" s="24">
        <v>2</v>
      </c>
      <c r="N23" s="128">
        <v>3</v>
      </c>
      <c r="O23" s="128">
        <v>4</v>
      </c>
      <c r="P23" s="128">
        <v>5</v>
      </c>
      <c r="Q23" s="128">
        <v>6</v>
      </c>
      <c r="R23" s="128">
        <v>7</v>
      </c>
      <c r="S23" s="128">
        <v>8</v>
      </c>
      <c r="T23" s="128">
        <v>9</v>
      </c>
      <c r="U23" s="128">
        <v>10</v>
      </c>
      <c r="V23" s="128">
        <v>11</v>
      </c>
      <c r="W23" s="128">
        <v>12</v>
      </c>
      <c r="X23" s="128">
        <v>13</v>
      </c>
      <c r="Y23" s="128">
        <v>14</v>
      </c>
      <c r="Z23" s="128">
        <v>15</v>
      </c>
      <c r="AA23" s="93">
        <v>16</v>
      </c>
      <c r="AB23" s="41" t="s">
        <v>10</v>
      </c>
      <c r="AC23" s="4" t="s">
        <v>11</v>
      </c>
      <c r="AD23" s="4" t="s">
        <v>57</v>
      </c>
      <c r="AE23" s="4" t="s">
        <v>12</v>
      </c>
      <c r="AF23" s="24">
        <v>1</v>
      </c>
      <c r="AG23" s="24">
        <v>2</v>
      </c>
      <c r="AH23" s="128">
        <v>3</v>
      </c>
      <c r="AI23" s="128">
        <v>4</v>
      </c>
      <c r="AJ23" s="128">
        <v>5</v>
      </c>
      <c r="AK23" s="128">
        <v>6</v>
      </c>
      <c r="AL23" s="128">
        <v>7</v>
      </c>
      <c r="AM23" s="128">
        <v>8</v>
      </c>
      <c r="AN23" s="128">
        <v>9</v>
      </c>
      <c r="AO23" s="128">
        <v>10</v>
      </c>
      <c r="AP23" s="128">
        <v>11</v>
      </c>
      <c r="AQ23" s="128">
        <v>12</v>
      </c>
      <c r="AR23" s="128">
        <v>13</v>
      </c>
      <c r="AS23" s="128">
        <v>14</v>
      </c>
      <c r="AT23" s="128">
        <v>15</v>
      </c>
      <c r="AU23" s="93">
        <v>16</v>
      </c>
      <c r="AV23" s="41" t="s">
        <v>10</v>
      </c>
      <c r="AW23" s="4" t="s">
        <v>11</v>
      </c>
      <c r="AX23" s="4" t="s">
        <v>57</v>
      </c>
      <c r="AY23" s="4" t="s">
        <v>12</v>
      </c>
      <c r="AZ23" s="24">
        <v>1</v>
      </c>
      <c r="BA23" s="24">
        <v>2</v>
      </c>
      <c r="BB23" s="128">
        <v>3</v>
      </c>
      <c r="BC23" s="128">
        <v>4</v>
      </c>
      <c r="BD23" s="128">
        <v>5</v>
      </c>
      <c r="BE23" s="128">
        <v>6</v>
      </c>
      <c r="BF23" s="128">
        <v>7</v>
      </c>
      <c r="BG23" s="128">
        <v>8</v>
      </c>
      <c r="BH23" s="128">
        <v>9</v>
      </c>
      <c r="BI23" s="128">
        <v>10</v>
      </c>
      <c r="BJ23" s="128">
        <v>11</v>
      </c>
      <c r="BK23" s="128">
        <v>12</v>
      </c>
      <c r="BL23" s="128">
        <v>13</v>
      </c>
      <c r="BM23" s="128">
        <v>14</v>
      </c>
      <c r="BN23" s="128">
        <v>15</v>
      </c>
      <c r="BO23" s="93">
        <v>16</v>
      </c>
      <c r="BP23" s="38" t="s">
        <v>10</v>
      </c>
      <c r="BQ23" s="4" t="s">
        <v>11</v>
      </c>
      <c r="BR23" s="4" t="s">
        <v>57</v>
      </c>
      <c r="BS23" s="4" t="s">
        <v>12</v>
      </c>
      <c r="BT23" s="24">
        <v>1</v>
      </c>
      <c r="BU23" s="24">
        <v>2</v>
      </c>
      <c r="BV23" s="128">
        <v>3</v>
      </c>
      <c r="BW23" s="128">
        <v>4</v>
      </c>
      <c r="BX23" s="128">
        <v>5</v>
      </c>
      <c r="BY23" s="128">
        <v>6</v>
      </c>
      <c r="BZ23" s="128">
        <v>7</v>
      </c>
      <c r="CA23" s="128">
        <v>8</v>
      </c>
      <c r="CB23" s="128">
        <v>9</v>
      </c>
      <c r="CC23" s="128">
        <v>10</v>
      </c>
      <c r="CD23" s="128">
        <v>11</v>
      </c>
      <c r="CE23" s="128">
        <v>12</v>
      </c>
      <c r="CF23" s="128">
        <v>13</v>
      </c>
      <c r="CG23" s="128">
        <v>14</v>
      </c>
      <c r="CH23" s="128">
        <v>15</v>
      </c>
      <c r="CI23" s="93">
        <v>16</v>
      </c>
      <c r="CJ23" s="41" t="s">
        <v>10</v>
      </c>
      <c r="CK23" s="4" t="s">
        <v>11</v>
      </c>
      <c r="CL23" s="4" t="s">
        <v>57</v>
      </c>
      <c r="CM23" s="4" t="s">
        <v>12</v>
      </c>
      <c r="CN23" s="24">
        <v>1</v>
      </c>
      <c r="CO23" s="24">
        <v>2</v>
      </c>
      <c r="CP23" s="128">
        <v>3</v>
      </c>
      <c r="CQ23" s="128">
        <v>4</v>
      </c>
      <c r="CR23" s="128">
        <v>5</v>
      </c>
      <c r="CS23" s="128">
        <v>6</v>
      </c>
      <c r="CT23" s="128">
        <v>7</v>
      </c>
      <c r="CU23" s="128">
        <v>8</v>
      </c>
      <c r="CV23" s="128">
        <v>9</v>
      </c>
      <c r="CW23" s="128">
        <v>10</v>
      </c>
      <c r="CX23" s="128">
        <v>11</v>
      </c>
      <c r="CY23" s="128">
        <v>12</v>
      </c>
      <c r="CZ23" s="128">
        <v>13</v>
      </c>
      <c r="DA23" s="128">
        <v>14</v>
      </c>
      <c r="DB23" s="128">
        <v>15</v>
      </c>
      <c r="DC23" s="93">
        <v>16</v>
      </c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</row>
    <row r="24" spans="1:121" ht="18" customHeight="1">
      <c r="A24" s="246" t="s">
        <v>223</v>
      </c>
      <c r="B24" s="247"/>
      <c r="C24" s="75" t="s">
        <v>160</v>
      </c>
      <c r="D24" s="76" t="s">
        <v>224</v>
      </c>
      <c r="E24" s="79"/>
      <c r="F24" s="79"/>
      <c r="G24" s="80"/>
      <c r="H24" s="109" t="s">
        <v>46</v>
      </c>
      <c r="I24" s="2" t="s">
        <v>22</v>
      </c>
      <c r="J24" s="110">
        <v>19</v>
      </c>
      <c r="K24" s="24">
        <f>COUNTIF(L24:AA24,"●")</f>
        <v>16</v>
      </c>
      <c r="L24" s="74" t="s">
        <v>149</v>
      </c>
      <c r="M24" s="74" t="s">
        <v>149</v>
      </c>
      <c r="N24" s="126" t="s">
        <v>101</v>
      </c>
      <c r="O24" s="126" t="s">
        <v>101</v>
      </c>
      <c r="P24" s="126" t="s">
        <v>101</v>
      </c>
      <c r="Q24" s="126" t="s">
        <v>101</v>
      </c>
      <c r="R24" s="126" t="s">
        <v>101</v>
      </c>
      <c r="S24" s="126" t="s">
        <v>101</v>
      </c>
      <c r="T24" s="126" t="s">
        <v>101</v>
      </c>
      <c r="U24" s="126" t="s">
        <v>101</v>
      </c>
      <c r="V24" s="126" t="s">
        <v>101</v>
      </c>
      <c r="W24" s="126" t="s">
        <v>101</v>
      </c>
      <c r="X24" s="126" t="s">
        <v>101</v>
      </c>
      <c r="Y24" s="126" t="s">
        <v>101</v>
      </c>
      <c r="Z24" s="126" t="s">
        <v>101</v>
      </c>
      <c r="AA24" s="19" t="s">
        <v>101</v>
      </c>
      <c r="AB24" s="109" t="s">
        <v>47</v>
      </c>
      <c r="AC24" s="2" t="s">
        <v>22</v>
      </c>
      <c r="AD24" s="110">
        <v>240</v>
      </c>
      <c r="AE24" s="24">
        <f>COUNTIF(AF24:AU24,"●")</f>
        <v>11</v>
      </c>
      <c r="AF24" s="74" t="s">
        <v>149</v>
      </c>
      <c r="AG24" s="18"/>
      <c r="AH24" s="35" t="s">
        <v>101</v>
      </c>
      <c r="AI24" s="35"/>
      <c r="AJ24" s="35" t="s">
        <v>101</v>
      </c>
      <c r="AK24" s="35" t="s">
        <v>101</v>
      </c>
      <c r="AL24" s="35" t="s">
        <v>101</v>
      </c>
      <c r="AM24" s="35" t="s">
        <v>101</v>
      </c>
      <c r="AN24" s="35" t="s">
        <v>101</v>
      </c>
      <c r="AO24" s="35"/>
      <c r="AP24" s="35" t="s">
        <v>101</v>
      </c>
      <c r="AQ24" s="35" t="s">
        <v>101</v>
      </c>
      <c r="AR24" s="35" t="s">
        <v>101</v>
      </c>
      <c r="AS24" s="35"/>
      <c r="AT24" s="35"/>
      <c r="AU24" s="125" t="s">
        <v>101</v>
      </c>
      <c r="AV24" s="124" t="s">
        <v>94</v>
      </c>
      <c r="AW24" s="111" t="s">
        <v>21</v>
      </c>
      <c r="AX24" s="110"/>
      <c r="AY24" s="24">
        <f aca="true" t="shared" si="13" ref="AY24:AY31">COUNTIF(AZ24:BO24,"●")</f>
        <v>1</v>
      </c>
      <c r="AZ24" s="18"/>
      <c r="BA24" s="18"/>
      <c r="BB24" s="35"/>
      <c r="BC24" s="35"/>
      <c r="BD24" s="35"/>
      <c r="BE24" s="35" t="s">
        <v>101</v>
      </c>
      <c r="BF24" s="35"/>
      <c r="BG24" s="35"/>
      <c r="BH24" s="35"/>
      <c r="BI24" s="35"/>
      <c r="BJ24" s="35"/>
      <c r="BK24" s="35"/>
      <c r="BL24" s="35"/>
      <c r="BM24" s="35"/>
      <c r="BN24" s="35"/>
      <c r="BO24" s="125"/>
      <c r="BP24" s="121" t="s">
        <v>49</v>
      </c>
      <c r="BQ24" s="111" t="s">
        <v>21</v>
      </c>
      <c r="BR24" s="110">
        <v>3</v>
      </c>
      <c r="BS24" s="24">
        <f>COUNTIF(BT24:CI24,"●")</f>
        <v>10</v>
      </c>
      <c r="BT24" s="18"/>
      <c r="BU24" s="74" t="s">
        <v>149</v>
      </c>
      <c r="BV24" s="126"/>
      <c r="BW24" s="126"/>
      <c r="BX24" s="126"/>
      <c r="BY24" s="126" t="s">
        <v>101</v>
      </c>
      <c r="BZ24" s="126" t="s">
        <v>101</v>
      </c>
      <c r="CA24" s="126" t="s">
        <v>101</v>
      </c>
      <c r="CB24" s="126" t="s">
        <v>101</v>
      </c>
      <c r="CC24" s="126"/>
      <c r="CD24" s="126" t="s">
        <v>101</v>
      </c>
      <c r="CE24" s="126" t="s">
        <v>101</v>
      </c>
      <c r="CF24" s="126"/>
      <c r="CG24" s="126" t="s">
        <v>101</v>
      </c>
      <c r="CH24" s="126" t="s">
        <v>101</v>
      </c>
      <c r="CI24" s="125" t="s">
        <v>149</v>
      </c>
      <c r="CJ24" s="124" t="s">
        <v>53</v>
      </c>
      <c r="CK24" s="111" t="s">
        <v>21</v>
      </c>
      <c r="CL24" s="110"/>
      <c r="CM24" s="24">
        <f>COUNTIF(CN24:DC24,"●")</f>
        <v>16</v>
      </c>
      <c r="CN24" s="74" t="s">
        <v>149</v>
      </c>
      <c r="CO24" s="74" t="s">
        <v>149</v>
      </c>
      <c r="CP24" s="126" t="s">
        <v>101</v>
      </c>
      <c r="CQ24" s="126" t="s">
        <v>101</v>
      </c>
      <c r="CR24" s="126" t="s">
        <v>101</v>
      </c>
      <c r="CS24" s="126" t="s">
        <v>101</v>
      </c>
      <c r="CT24" s="126" t="s">
        <v>101</v>
      </c>
      <c r="CU24" s="126" t="s">
        <v>101</v>
      </c>
      <c r="CV24" s="126" t="s">
        <v>101</v>
      </c>
      <c r="CW24" s="126" t="s">
        <v>101</v>
      </c>
      <c r="CX24" s="126" t="s">
        <v>101</v>
      </c>
      <c r="CY24" s="126" t="s">
        <v>101</v>
      </c>
      <c r="CZ24" s="126" t="s">
        <v>101</v>
      </c>
      <c r="DA24" s="126" t="s">
        <v>101</v>
      </c>
      <c r="DB24" s="126" t="s">
        <v>101</v>
      </c>
      <c r="DC24" s="125" t="s">
        <v>149</v>
      </c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</row>
    <row r="25" spans="1:121" ht="18" customHeight="1">
      <c r="A25" s="151" t="s">
        <v>229</v>
      </c>
      <c r="B25" s="152"/>
      <c r="C25" s="75" t="s">
        <v>159</v>
      </c>
      <c r="D25" s="76" t="s">
        <v>227</v>
      </c>
      <c r="E25" s="79"/>
      <c r="F25" s="79"/>
      <c r="G25" s="77"/>
      <c r="H25" s="109" t="s">
        <v>153</v>
      </c>
      <c r="I25" s="2" t="s">
        <v>22</v>
      </c>
      <c r="J25" s="110">
        <v>5</v>
      </c>
      <c r="K25" s="24">
        <f>COUNTIF(L25:AA25,"●")</f>
        <v>16</v>
      </c>
      <c r="L25" s="18" t="s">
        <v>101</v>
      </c>
      <c r="M25" s="18" t="s">
        <v>101</v>
      </c>
      <c r="N25" s="35" t="s">
        <v>101</v>
      </c>
      <c r="O25" s="35" t="s">
        <v>101</v>
      </c>
      <c r="P25" s="35" t="s">
        <v>101</v>
      </c>
      <c r="Q25" s="35" t="s">
        <v>101</v>
      </c>
      <c r="R25" s="35" t="s">
        <v>101</v>
      </c>
      <c r="S25" s="35" t="s">
        <v>101</v>
      </c>
      <c r="T25" s="35" t="s">
        <v>101</v>
      </c>
      <c r="U25" s="35" t="s">
        <v>101</v>
      </c>
      <c r="V25" s="35" t="s">
        <v>101</v>
      </c>
      <c r="W25" s="35" t="s">
        <v>101</v>
      </c>
      <c r="X25" s="35" t="s">
        <v>101</v>
      </c>
      <c r="Y25" s="35" t="s">
        <v>101</v>
      </c>
      <c r="Z25" s="35" t="s">
        <v>101</v>
      </c>
      <c r="AA25" s="19" t="s">
        <v>101</v>
      </c>
      <c r="AB25" s="109" t="s">
        <v>93</v>
      </c>
      <c r="AC25" s="2" t="s">
        <v>22</v>
      </c>
      <c r="AD25" s="110"/>
      <c r="AE25" s="24">
        <f>COUNTIF(AF25:AU25,"●")</f>
        <v>1</v>
      </c>
      <c r="AF25" s="18"/>
      <c r="AG25" s="18"/>
      <c r="AH25" s="35"/>
      <c r="AI25" s="35"/>
      <c r="AJ25" s="35"/>
      <c r="AK25" s="35"/>
      <c r="AL25" s="35" t="s">
        <v>101</v>
      </c>
      <c r="AM25" s="35"/>
      <c r="AN25" s="35"/>
      <c r="AO25" s="35"/>
      <c r="AP25" s="35"/>
      <c r="AQ25" s="35"/>
      <c r="AR25" s="35"/>
      <c r="AS25" s="35"/>
      <c r="AT25" s="35"/>
      <c r="AU25" s="125"/>
      <c r="AV25" s="124" t="s">
        <v>48</v>
      </c>
      <c r="AW25" s="111" t="s">
        <v>21</v>
      </c>
      <c r="AX25" s="110"/>
      <c r="AY25" s="24">
        <f t="shared" si="13"/>
        <v>15</v>
      </c>
      <c r="AZ25" s="74" t="s">
        <v>149</v>
      </c>
      <c r="BA25" s="74" t="s">
        <v>149</v>
      </c>
      <c r="BB25" s="126" t="s">
        <v>101</v>
      </c>
      <c r="BC25" s="126"/>
      <c r="BD25" s="126" t="s">
        <v>101</v>
      </c>
      <c r="BE25" s="126" t="s">
        <v>101</v>
      </c>
      <c r="BF25" s="126" t="s">
        <v>101</v>
      </c>
      <c r="BG25" s="126" t="s">
        <v>101</v>
      </c>
      <c r="BH25" s="126" t="s">
        <v>101</v>
      </c>
      <c r="BI25" s="126" t="s">
        <v>101</v>
      </c>
      <c r="BJ25" s="126" t="s">
        <v>101</v>
      </c>
      <c r="BK25" s="126" t="s">
        <v>101</v>
      </c>
      <c r="BL25" s="126" t="s">
        <v>101</v>
      </c>
      <c r="BM25" s="126" t="s">
        <v>101</v>
      </c>
      <c r="BN25" s="126" t="s">
        <v>101</v>
      </c>
      <c r="BO25" s="125" t="s">
        <v>149</v>
      </c>
      <c r="BP25" s="121" t="s">
        <v>50</v>
      </c>
      <c r="BQ25" s="111" t="s">
        <v>21</v>
      </c>
      <c r="BR25" s="110">
        <v>3</v>
      </c>
      <c r="BS25" s="24">
        <f>COUNTIF(BT25:CI25,"●")</f>
        <v>11</v>
      </c>
      <c r="BT25" s="18"/>
      <c r="BU25" s="74" t="s">
        <v>149</v>
      </c>
      <c r="BV25" s="126"/>
      <c r="BW25" s="126"/>
      <c r="BX25" s="126"/>
      <c r="BY25" s="126" t="s">
        <v>101</v>
      </c>
      <c r="BZ25" s="126" t="s">
        <v>101</v>
      </c>
      <c r="CA25" s="126" t="s">
        <v>101</v>
      </c>
      <c r="CB25" s="126" t="s">
        <v>101</v>
      </c>
      <c r="CC25" s="126" t="s">
        <v>101</v>
      </c>
      <c r="CD25" s="126" t="s">
        <v>101</v>
      </c>
      <c r="CE25" s="126" t="s">
        <v>101</v>
      </c>
      <c r="CF25" s="126"/>
      <c r="CG25" s="126" t="s">
        <v>101</v>
      </c>
      <c r="CH25" s="126" t="s">
        <v>101</v>
      </c>
      <c r="CI25" s="125" t="s">
        <v>149</v>
      </c>
      <c r="CJ25" s="124" t="s">
        <v>54</v>
      </c>
      <c r="CK25" s="111" t="s">
        <v>21</v>
      </c>
      <c r="CL25" s="110"/>
      <c r="CM25" s="24">
        <f>COUNTIF(CN25:DC25,"●")</f>
        <v>16</v>
      </c>
      <c r="CN25" s="74" t="s">
        <v>149</v>
      </c>
      <c r="CO25" s="74" t="s">
        <v>149</v>
      </c>
      <c r="CP25" s="126" t="s">
        <v>101</v>
      </c>
      <c r="CQ25" s="126" t="s">
        <v>101</v>
      </c>
      <c r="CR25" s="126" t="s">
        <v>101</v>
      </c>
      <c r="CS25" s="126" t="s">
        <v>101</v>
      </c>
      <c r="CT25" s="126" t="s">
        <v>101</v>
      </c>
      <c r="CU25" s="126" t="s">
        <v>101</v>
      </c>
      <c r="CV25" s="126" t="s">
        <v>101</v>
      </c>
      <c r="CW25" s="126" t="s">
        <v>101</v>
      </c>
      <c r="CX25" s="126" t="s">
        <v>101</v>
      </c>
      <c r="CY25" s="126" t="s">
        <v>101</v>
      </c>
      <c r="CZ25" s="126" t="s">
        <v>101</v>
      </c>
      <c r="DA25" s="126" t="s">
        <v>101</v>
      </c>
      <c r="DB25" s="126" t="s">
        <v>101</v>
      </c>
      <c r="DC25" s="125" t="s">
        <v>149</v>
      </c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</row>
    <row r="26" spans="1:121" ht="18" customHeight="1">
      <c r="A26" s="151" t="s">
        <v>231</v>
      </c>
      <c r="B26" s="152"/>
      <c r="C26" s="75" t="s">
        <v>160</v>
      </c>
      <c r="D26" s="76" t="s">
        <v>233</v>
      </c>
      <c r="E26" s="79"/>
      <c r="F26" s="79"/>
      <c r="G26" s="77"/>
      <c r="H26" s="109" t="s">
        <v>154</v>
      </c>
      <c r="I26" s="2" t="s">
        <v>22</v>
      </c>
      <c r="J26" s="110"/>
      <c r="K26" s="24">
        <f>COUNTIF(L26:AA26,"●")</f>
        <v>16</v>
      </c>
      <c r="L26" s="74" t="s">
        <v>101</v>
      </c>
      <c r="M26" s="74" t="s">
        <v>101</v>
      </c>
      <c r="N26" s="126" t="s">
        <v>101</v>
      </c>
      <c r="O26" s="126" t="s">
        <v>101</v>
      </c>
      <c r="P26" s="126" t="s">
        <v>101</v>
      </c>
      <c r="Q26" s="126" t="s">
        <v>101</v>
      </c>
      <c r="R26" s="126" t="s">
        <v>101</v>
      </c>
      <c r="S26" s="126" t="s">
        <v>101</v>
      </c>
      <c r="T26" s="126" t="s">
        <v>101</v>
      </c>
      <c r="U26" s="126" t="s">
        <v>101</v>
      </c>
      <c r="V26" s="126" t="s">
        <v>101</v>
      </c>
      <c r="W26" s="126" t="s">
        <v>101</v>
      </c>
      <c r="X26" s="126" t="s">
        <v>101</v>
      </c>
      <c r="Y26" s="126" t="s">
        <v>101</v>
      </c>
      <c r="Z26" s="126" t="s">
        <v>101</v>
      </c>
      <c r="AA26" s="19" t="s">
        <v>101</v>
      </c>
      <c r="AB26" s="109" t="s">
        <v>212</v>
      </c>
      <c r="AC26" s="2" t="s">
        <v>22</v>
      </c>
      <c r="AD26" s="110"/>
      <c r="AE26" s="24">
        <f>COUNTIF(AF26:AU26,"●")</f>
        <v>12</v>
      </c>
      <c r="AF26" s="18" t="s">
        <v>101</v>
      </c>
      <c r="AG26" s="18" t="s">
        <v>101</v>
      </c>
      <c r="AH26" s="35" t="s">
        <v>101</v>
      </c>
      <c r="AI26" s="35"/>
      <c r="AJ26" s="35" t="s">
        <v>101</v>
      </c>
      <c r="AK26" s="35"/>
      <c r="AL26" s="35" t="s">
        <v>101</v>
      </c>
      <c r="AM26" s="35" t="s">
        <v>101</v>
      </c>
      <c r="AN26" s="35"/>
      <c r="AO26" s="35"/>
      <c r="AP26" s="35" t="s">
        <v>101</v>
      </c>
      <c r="AQ26" s="35" t="s">
        <v>101</v>
      </c>
      <c r="AR26" s="35" t="s">
        <v>101</v>
      </c>
      <c r="AS26" s="35" t="s">
        <v>101</v>
      </c>
      <c r="AT26" s="35" t="s">
        <v>101</v>
      </c>
      <c r="AU26" s="125" t="s">
        <v>101</v>
      </c>
      <c r="AV26" s="124" t="s">
        <v>56</v>
      </c>
      <c r="AW26" s="111" t="s">
        <v>21</v>
      </c>
      <c r="AX26" s="110"/>
      <c r="AY26" s="24">
        <f t="shared" si="13"/>
        <v>16</v>
      </c>
      <c r="AZ26" s="74" t="s">
        <v>149</v>
      </c>
      <c r="BA26" s="74" t="s">
        <v>149</v>
      </c>
      <c r="BB26" s="126" t="s">
        <v>101</v>
      </c>
      <c r="BC26" s="126" t="s">
        <v>101</v>
      </c>
      <c r="BD26" s="126" t="s">
        <v>101</v>
      </c>
      <c r="BE26" s="126" t="s">
        <v>101</v>
      </c>
      <c r="BF26" s="126" t="s">
        <v>101</v>
      </c>
      <c r="BG26" s="126" t="s">
        <v>101</v>
      </c>
      <c r="BH26" s="126" t="s">
        <v>101</v>
      </c>
      <c r="BI26" s="126" t="s">
        <v>101</v>
      </c>
      <c r="BJ26" s="126" t="s">
        <v>101</v>
      </c>
      <c r="BK26" s="126" t="s">
        <v>101</v>
      </c>
      <c r="BL26" s="126" t="s">
        <v>101</v>
      </c>
      <c r="BM26" s="126" t="s">
        <v>101</v>
      </c>
      <c r="BN26" s="126" t="s">
        <v>101</v>
      </c>
      <c r="BO26" s="125" t="s">
        <v>149</v>
      </c>
      <c r="BP26" s="121" t="s">
        <v>51</v>
      </c>
      <c r="BQ26" s="111" t="s">
        <v>21</v>
      </c>
      <c r="BR26" s="110"/>
      <c r="BS26" s="24">
        <f>COUNTIF(BT26:CI26,"●")</f>
        <v>0</v>
      </c>
      <c r="BT26" s="18"/>
      <c r="BU26" s="18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19"/>
      <c r="CJ26" s="124" t="s">
        <v>98</v>
      </c>
      <c r="CK26" s="111" t="s">
        <v>21</v>
      </c>
      <c r="CL26" s="110"/>
      <c r="CM26" s="24">
        <f>COUNTIF(CN26:DC26,"●")</f>
        <v>14</v>
      </c>
      <c r="CN26" s="74" t="s">
        <v>149</v>
      </c>
      <c r="CO26" s="74" t="s">
        <v>149</v>
      </c>
      <c r="CP26" s="126" t="s">
        <v>101</v>
      </c>
      <c r="CQ26" s="126"/>
      <c r="CR26" s="126" t="s">
        <v>101</v>
      </c>
      <c r="CS26" s="126" t="s">
        <v>101</v>
      </c>
      <c r="CT26" s="126" t="s">
        <v>101</v>
      </c>
      <c r="CU26" s="126"/>
      <c r="CV26" s="126" t="s">
        <v>101</v>
      </c>
      <c r="CW26" s="126" t="s">
        <v>101</v>
      </c>
      <c r="CX26" s="126" t="s">
        <v>101</v>
      </c>
      <c r="CY26" s="126" t="s">
        <v>101</v>
      </c>
      <c r="CZ26" s="126" t="s">
        <v>101</v>
      </c>
      <c r="DA26" s="126" t="s">
        <v>101</v>
      </c>
      <c r="DB26" s="126" t="s">
        <v>101</v>
      </c>
      <c r="DC26" s="125" t="s">
        <v>149</v>
      </c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</row>
    <row r="27" spans="1:121" ht="18" customHeight="1">
      <c r="A27" s="151" t="s">
        <v>232</v>
      </c>
      <c r="B27" s="152"/>
      <c r="C27" s="75" t="s">
        <v>159</v>
      </c>
      <c r="D27" s="76" t="s">
        <v>233</v>
      </c>
      <c r="E27" s="32"/>
      <c r="F27" s="79"/>
      <c r="G27" s="77"/>
      <c r="H27" s="109" t="s">
        <v>155</v>
      </c>
      <c r="I27" s="2" t="s">
        <v>22</v>
      </c>
      <c r="J27" s="110">
        <v>12</v>
      </c>
      <c r="K27" s="24">
        <f>COUNTIF(L27:AA27,"●")</f>
        <v>16</v>
      </c>
      <c r="L27" s="74" t="s">
        <v>101</v>
      </c>
      <c r="M27" s="74" t="s">
        <v>101</v>
      </c>
      <c r="N27" s="126" t="s">
        <v>101</v>
      </c>
      <c r="O27" s="126" t="s">
        <v>101</v>
      </c>
      <c r="P27" s="126" t="s">
        <v>101</v>
      </c>
      <c r="Q27" s="126" t="s">
        <v>101</v>
      </c>
      <c r="R27" s="126" t="s">
        <v>101</v>
      </c>
      <c r="S27" s="126" t="s">
        <v>101</v>
      </c>
      <c r="T27" s="126" t="s">
        <v>101</v>
      </c>
      <c r="U27" s="126" t="s">
        <v>101</v>
      </c>
      <c r="V27" s="126" t="s">
        <v>101</v>
      </c>
      <c r="W27" s="126" t="s">
        <v>101</v>
      </c>
      <c r="X27" s="126" t="s">
        <v>101</v>
      </c>
      <c r="Y27" s="126" t="s">
        <v>101</v>
      </c>
      <c r="Z27" s="126" t="s">
        <v>101</v>
      </c>
      <c r="AA27" s="19" t="s">
        <v>101</v>
      </c>
      <c r="AB27" s="109" t="s">
        <v>213</v>
      </c>
      <c r="AC27" s="2" t="s">
        <v>22</v>
      </c>
      <c r="AD27" s="110">
        <v>8</v>
      </c>
      <c r="AE27" s="24">
        <f>COUNTIF(AF27:AU27,"●")</f>
        <v>15</v>
      </c>
      <c r="AF27" s="74" t="s">
        <v>101</v>
      </c>
      <c r="AG27" s="74" t="s">
        <v>101</v>
      </c>
      <c r="AH27" s="126" t="s">
        <v>101</v>
      </c>
      <c r="AI27" s="126"/>
      <c r="AJ27" s="126" t="s">
        <v>101</v>
      </c>
      <c r="AK27" s="126" t="s">
        <v>101</v>
      </c>
      <c r="AL27" s="126" t="s">
        <v>101</v>
      </c>
      <c r="AM27" s="126" t="s">
        <v>101</v>
      </c>
      <c r="AN27" s="126" t="s">
        <v>101</v>
      </c>
      <c r="AO27" s="126" t="s">
        <v>101</v>
      </c>
      <c r="AP27" s="126" t="s">
        <v>101</v>
      </c>
      <c r="AQ27" s="126" t="s">
        <v>101</v>
      </c>
      <c r="AR27" s="126" t="s">
        <v>101</v>
      </c>
      <c r="AS27" s="126" t="s">
        <v>101</v>
      </c>
      <c r="AT27" s="126" t="s">
        <v>101</v>
      </c>
      <c r="AU27" s="125" t="s">
        <v>101</v>
      </c>
      <c r="AV27" s="124" t="s">
        <v>95</v>
      </c>
      <c r="AW27" s="111" t="s">
        <v>21</v>
      </c>
      <c r="AX27" s="110"/>
      <c r="AY27" s="24">
        <f t="shared" si="13"/>
        <v>0</v>
      </c>
      <c r="AZ27" s="18"/>
      <c r="BA27" s="18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19"/>
      <c r="BP27" s="121" t="s">
        <v>96</v>
      </c>
      <c r="BQ27" s="111" t="s">
        <v>21</v>
      </c>
      <c r="BR27" s="110">
        <v>2</v>
      </c>
      <c r="BS27" s="24">
        <f>COUNTIF(BT27:CI27,"●")</f>
        <v>11</v>
      </c>
      <c r="BT27" s="18"/>
      <c r="BU27" s="74" t="s">
        <v>149</v>
      </c>
      <c r="BV27" s="126"/>
      <c r="BW27" s="126"/>
      <c r="BX27" s="126"/>
      <c r="BY27" s="126" t="s">
        <v>101</v>
      </c>
      <c r="BZ27" s="126" t="s">
        <v>101</v>
      </c>
      <c r="CA27" s="126" t="s">
        <v>101</v>
      </c>
      <c r="CB27" s="126" t="s">
        <v>101</v>
      </c>
      <c r="CC27" s="126" t="s">
        <v>101</v>
      </c>
      <c r="CD27" s="126" t="s">
        <v>101</v>
      </c>
      <c r="CE27" s="126" t="s">
        <v>101</v>
      </c>
      <c r="CF27" s="126"/>
      <c r="CG27" s="126" t="s">
        <v>101</v>
      </c>
      <c r="CH27" s="126" t="s">
        <v>101</v>
      </c>
      <c r="CI27" s="125" t="s">
        <v>149</v>
      </c>
      <c r="CJ27" s="124" t="s">
        <v>55</v>
      </c>
      <c r="CK27" s="111" t="s">
        <v>21</v>
      </c>
      <c r="CL27" s="110"/>
      <c r="CM27" s="24">
        <f>COUNTIF(CN27:DC27,"●")</f>
        <v>11</v>
      </c>
      <c r="CN27" s="74" t="s">
        <v>149</v>
      </c>
      <c r="CO27" s="74"/>
      <c r="CP27" s="126"/>
      <c r="CQ27" s="126"/>
      <c r="CR27" s="126" t="s">
        <v>101</v>
      </c>
      <c r="CS27" s="126"/>
      <c r="CT27" s="126" t="s">
        <v>101</v>
      </c>
      <c r="CU27" s="126" t="s">
        <v>101</v>
      </c>
      <c r="CV27" s="126" t="s">
        <v>101</v>
      </c>
      <c r="CW27" s="126" t="s">
        <v>101</v>
      </c>
      <c r="CX27" s="126" t="s">
        <v>101</v>
      </c>
      <c r="CY27" s="126" t="s">
        <v>101</v>
      </c>
      <c r="CZ27" s="126" t="s">
        <v>101</v>
      </c>
      <c r="DA27" s="126" t="s">
        <v>101</v>
      </c>
      <c r="DB27" s="126" t="s">
        <v>101</v>
      </c>
      <c r="DC27" s="125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</row>
    <row r="28" spans="1:121" ht="18" customHeight="1">
      <c r="A28" s="174"/>
      <c r="B28" s="175"/>
      <c r="C28" s="32"/>
      <c r="D28" s="32"/>
      <c r="E28" s="32"/>
      <c r="F28" s="32"/>
      <c r="G28" s="147"/>
      <c r="H28" s="121" t="s">
        <v>156</v>
      </c>
      <c r="I28" s="2" t="s">
        <v>22</v>
      </c>
      <c r="J28" s="110"/>
      <c r="K28" s="24">
        <f>COUNTIF(L28:AA28,"●")</f>
        <v>9</v>
      </c>
      <c r="L28" s="74"/>
      <c r="M28" s="74" t="s">
        <v>101</v>
      </c>
      <c r="N28" s="126"/>
      <c r="O28" s="126" t="s">
        <v>101</v>
      </c>
      <c r="P28" s="126" t="s">
        <v>101</v>
      </c>
      <c r="Q28" s="126"/>
      <c r="R28" s="126" t="s">
        <v>101</v>
      </c>
      <c r="S28" s="126" t="s">
        <v>101</v>
      </c>
      <c r="T28" s="126" t="s">
        <v>101</v>
      </c>
      <c r="U28" s="126" t="s">
        <v>101</v>
      </c>
      <c r="V28" s="126" t="s">
        <v>101</v>
      </c>
      <c r="W28" s="126"/>
      <c r="X28" s="126" t="s">
        <v>101</v>
      </c>
      <c r="Y28" s="126"/>
      <c r="Z28" s="126"/>
      <c r="AA28" s="19"/>
      <c r="AB28" s="109"/>
      <c r="AC28" s="2"/>
      <c r="AD28" s="110"/>
      <c r="AE28" s="24"/>
      <c r="AF28" s="74"/>
      <c r="AG28" s="74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5"/>
      <c r="AV28" s="124" t="s">
        <v>52</v>
      </c>
      <c r="AW28" s="111" t="s">
        <v>21</v>
      </c>
      <c r="AX28" s="110"/>
      <c r="AY28" s="24">
        <f t="shared" si="13"/>
        <v>15</v>
      </c>
      <c r="AZ28" s="74" t="s">
        <v>149</v>
      </c>
      <c r="BA28" s="74" t="s">
        <v>149</v>
      </c>
      <c r="BB28" s="126" t="s">
        <v>101</v>
      </c>
      <c r="BC28" s="126" t="s">
        <v>101</v>
      </c>
      <c r="BD28" s="126" t="s">
        <v>101</v>
      </c>
      <c r="BE28" s="126" t="s">
        <v>101</v>
      </c>
      <c r="BF28" s="126" t="s">
        <v>101</v>
      </c>
      <c r="BG28" s="126" t="s">
        <v>101</v>
      </c>
      <c r="BH28" s="126" t="s">
        <v>101</v>
      </c>
      <c r="BI28" s="126" t="s">
        <v>101</v>
      </c>
      <c r="BJ28" s="126" t="s">
        <v>101</v>
      </c>
      <c r="BK28" s="126"/>
      <c r="BL28" s="126" t="s">
        <v>101</v>
      </c>
      <c r="BM28" s="126" t="s">
        <v>101</v>
      </c>
      <c r="BN28" s="126" t="s">
        <v>101</v>
      </c>
      <c r="BO28" s="125" t="s">
        <v>149</v>
      </c>
      <c r="BP28" s="121" t="s">
        <v>226</v>
      </c>
      <c r="BQ28" s="111" t="s">
        <v>21</v>
      </c>
      <c r="BR28" s="110"/>
      <c r="BS28" s="24">
        <f>COUNTIF(BT28:CI28,"●")</f>
        <v>1</v>
      </c>
      <c r="BT28" s="74"/>
      <c r="BU28" s="74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 t="s">
        <v>101</v>
      </c>
      <c r="CF28" s="126"/>
      <c r="CG28" s="126"/>
      <c r="CH28" s="126"/>
      <c r="CI28" s="125"/>
      <c r="CJ28" s="124" t="s">
        <v>33</v>
      </c>
      <c r="CK28" s="111" t="s">
        <v>21</v>
      </c>
      <c r="CL28" s="110"/>
      <c r="CM28" s="24">
        <f>COUNTIF(CN28:DC28,"●")</f>
        <v>15</v>
      </c>
      <c r="CN28" s="74" t="s">
        <v>149</v>
      </c>
      <c r="CO28" s="74" t="s">
        <v>149</v>
      </c>
      <c r="CP28" s="126" t="s">
        <v>101</v>
      </c>
      <c r="CQ28" s="126"/>
      <c r="CR28" s="126" t="s">
        <v>101</v>
      </c>
      <c r="CS28" s="126" t="s">
        <v>101</v>
      </c>
      <c r="CT28" s="126" t="s">
        <v>101</v>
      </c>
      <c r="CU28" s="126" t="s">
        <v>101</v>
      </c>
      <c r="CV28" s="126" t="s">
        <v>101</v>
      </c>
      <c r="CW28" s="126" t="s">
        <v>101</v>
      </c>
      <c r="CX28" s="126" t="s">
        <v>101</v>
      </c>
      <c r="CY28" s="126" t="s">
        <v>101</v>
      </c>
      <c r="CZ28" s="126" t="s">
        <v>101</v>
      </c>
      <c r="DA28" s="126" t="s">
        <v>101</v>
      </c>
      <c r="DB28" s="126" t="s">
        <v>101</v>
      </c>
      <c r="DC28" s="125" t="s">
        <v>149</v>
      </c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</row>
    <row r="29" spans="1:121" ht="18" customHeight="1">
      <c r="A29" s="151"/>
      <c r="B29" s="152"/>
      <c r="C29" s="75"/>
      <c r="D29" s="76"/>
      <c r="E29" s="79"/>
      <c r="F29" s="79"/>
      <c r="G29" s="77"/>
      <c r="H29" s="109"/>
      <c r="I29" s="2"/>
      <c r="J29" s="112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19"/>
      <c r="AB29" s="109"/>
      <c r="AC29" s="2"/>
      <c r="AD29" s="112"/>
      <c r="AE29" s="24"/>
      <c r="AF29" s="18"/>
      <c r="AG29" s="18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19"/>
      <c r="AV29" s="124" t="s">
        <v>164</v>
      </c>
      <c r="AW29" s="111" t="s">
        <v>21</v>
      </c>
      <c r="AX29" s="110"/>
      <c r="AY29" s="24">
        <f t="shared" si="13"/>
        <v>8</v>
      </c>
      <c r="AZ29" s="18"/>
      <c r="BA29" s="126" t="s">
        <v>101</v>
      </c>
      <c r="BB29" s="126" t="s">
        <v>101</v>
      </c>
      <c r="BC29" s="126"/>
      <c r="BD29" s="126" t="s">
        <v>101</v>
      </c>
      <c r="BE29" s="126" t="s">
        <v>101</v>
      </c>
      <c r="BF29" s="126" t="s">
        <v>101</v>
      </c>
      <c r="BG29" s="126" t="s">
        <v>101</v>
      </c>
      <c r="BH29" s="126"/>
      <c r="BI29" s="126" t="s">
        <v>101</v>
      </c>
      <c r="BJ29" s="126"/>
      <c r="BK29" s="126"/>
      <c r="BL29" s="126"/>
      <c r="BM29" s="126"/>
      <c r="BN29" s="126" t="s">
        <v>101</v>
      </c>
      <c r="BO29" s="19"/>
      <c r="BP29" s="122"/>
      <c r="BQ29" s="111"/>
      <c r="BR29" s="110"/>
      <c r="BS29" s="24"/>
      <c r="BT29" s="18"/>
      <c r="BU29" s="18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125"/>
      <c r="CJ29" s="124"/>
      <c r="CK29" s="111"/>
      <c r="CL29" s="110"/>
      <c r="CM29" s="24"/>
      <c r="CN29" s="74"/>
      <c r="CO29" s="74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5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</row>
    <row r="30" spans="1:122" ht="18" customHeight="1">
      <c r="A30" s="151"/>
      <c r="B30" s="152"/>
      <c r="C30" s="78"/>
      <c r="D30" s="76"/>
      <c r="E30" s="79"/>
      <c r="F30" s="79"/>
      <c r="G30" s="77"/>
      <c r="H30" s="43"/>
      <c r="I30" s="2"/>
      <c r="J30" s="112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19"/>
      <c r="AB30" s="43"/>
      <c r="AC30" s="2"/>
      <c r="AD30" s="112"/>
      <c r="AE30" s="24"/>
      <c r="AF30" s="18"/>
      <c r="AG30" s="18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19"/>
      <c r="AV30" s="124" t="s">
        <v>211</v>
      </c>
      <c r="AW30" s="111" t="s">
        <v>22</v>
      </c>
      <c r="AX30" s="110"/>
      <c r="AY30" s="24">
        <f t="shared" si="13"/>
        <v>13</v>
      </c>
      <c r="AZ30" s="18" t="s">
        <v>101</v>
      </c>
      <c r="BA30" s="18" t="s">
        <v>101</v>
      </c>
      <c r="BB30" s="35" t="s">
        <v>101</v>
      </c>
      <c r="BC30" s="35"/>
      <c r="BD30" s="35"/>
      <c r="BE30" s="35"/>
      <c r="BF30" s="35" t="s">
        <v>101</v>
      </c>
      <c r="BG30" s="35" t="s">
        <v>101</v>
      </c>
      <c r="BH30" s="35" t="s">
        <v>101</v>
      </c>
      <c r="BI30" s="35" t="s">
        <v>101</v>
      </c>
      <c r="BJ30" s="35" t="s">
        <v>101</v>
      </c>
      <c r="BK30" s="35" t="s">
        <v>101</v>
      </c>
      <c r="BL30" s="35" t="s">
        <v>101</v>
      </c>
      <c r="BM30" s="35" t="s">
        <v>101</v>
      </c>
      <c r="BN30" s="35" t="s">
        <v>101</v>
      </c>
      <c r="BO30" s="19" t="s">
        <v>101</v>
      </c>
      <c r="BP30" s="122"/>
      <c r="BQ30" s="111"/>
      <c r="BR30" s="110"/>
      <c r="BS30" s="24"/>
      <c r="BT30" s="18"/>
      <c r="BU30" s="18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125"/>
      <c r="CJ30" s="124"/>
      <c r="CK30" s="111"/>
      <c r="CL30" s="110"/>
      <c r="CM30" s="24"/>
      <c r="CN30" s="74"/>
      <c r="CO30" s="74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</row>
    <row r="31" spans="1:122" ht="18" customHeight="1" thickBot="1">
      <c r="A31" s="149"/>
      <c r="B31" s="150"/>
      <c r="C31" s="81"/>
      <c r="D31" s="82"/>
      <c r="E31" s="83"/>
      <c r="F31" s="83"/>
      <c r="G31" s="84"/>
      <c r="H31" s="72"/>
      <c r="I31" s="33"/>
      <c r="J31" s="113"/>
      <c r="K31" s="21"/>
      <c r="L31" s="21"/>
      <c r="M31" s="21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20"/>
      <c r="AB31" s="72"/>
      <c r="AC31" s="33"/>
      <c r="AD31" s="113"/>
      <c r="AE31" s="34"/>
      <c r="AF31" s="21"/>
      <c r="AG31" s="21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20"/>
      <c r="AV31" s="134" t="s">
        <v>225</v>
      </c>
      <c r="AW31" s="33" t="s">
        <v>22</v>
      </c>
      <c r="AX31" s="113"/>
      <c r="AY31" s="34">
        <f t="shared" si="13"/>
        <v>3</v>
      </c>
      <c r="AZ31" s="21"/>
      <c r="BA31" s="21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 t="s">
        <v>101</v>
      </c>
      <c r="BL31" s="127" t="s">
        <v>101</v>
      </c>
      <c r="BM31" s="127"/>
      <c r="BN31" s="127"/>
      <c r="BO31" s="20" t="s">
        <v>101</v>
      </c>
      <c r="BP31" s="123"/>
      <c r="BQ31" s="114"/>
      <c r="BR31" s="115"/>
      <c r="BS31" s="34"/>
      <c r="BT31" s="21"/>
      <c r="BU31" s="21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72"/>
      <c r="CK31" s="33"/>
      <c r="CL31" s="113"/>
      <c r="CM31" s="34"/>
      <c r="CN31" s="21"/>
      <c r="CO31" s="21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20"/>
      <c r="DD31" s="66"/>
      <c r="DE31" s="67"/>
      <c r="DF31" s="116"/>
      <c r="DG31" s="68"/>
      <c r="DH31" s="69"/>
      <c r="DI31" s="69"/>
      <c r="DJ31" s="69"/>
      <c r="DK31" s="66"/>
      <c r="DL31" s="67"/>
      <c r="DM31" s="116"/>
      <c r="DN31" s="70"/>
      <c r="DO31" s="69"/>
      <c r="DP31" s="69"/>
      <c r="DQ31" s="69"/>
      <c r="DR31" s="65"/>
    </row>
    <row r="32" spans="108:122" ht="18" customHeight="1">
      <c r="DD32" s="71"/>
      <c r="DE32" s="71"/>
      <c r="DF32" s="71"/>
      <c r="DG32" s="71">
        <v>0</v>
      </c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65"/>
    </row>
    <row r="33" spans="51:111" ht="18" customHeight="1">
      <c r="AY33" s="29">
        <v>0</v>
      </c>
      <c r="DG33" s="29">
        <v>0</v>
      </c>
    </row>
    <row r="34" spans="51:111" ht="18" customHeight="1">
      <c r="AY34" s="29">
        <v>0</v>
      </c>
      <c r="DG34" s="29">
        <v>0</v>
      </c>
    </row>
    <row r="35" spans="3:121" ht="18" customHeight="1">
      <c r="C35" s="29"/>
      <c r="D35" s="29"/>
      <c r="E35" s="29"/>
      <c r="F35" s="29"/>
      <c r="G35" s="29"/>
      <c r="DH35" s="12"/>
      <c r="DI35" s="12"/>
      <c r="DJ35" s="12"/>
      <c r="DK35" s="12"/>
      <c r="DL35" s="12"/>
      <c r="DM35" s="12"/>
      <c r="DN35" s="12"/>
      <c r="DO35" s="12"/>
      <c r="DP35" s="12"/>
      <c r="DQ35" s="12"/>
    </row>
    <row r="36" spans="3:121" ht="18" customHeight="1">
      <c r="C36" s="29"/>
      <c r="D36" s="29"/>
      <c r="E36" s="29"/>
      <c r="F36" s="29"/>
      <c r="G36" s="29"/>
      <c r="DH36" s="12"/>
      <c r="DI36" s="12"/>
      <c r="DJ36" s="12"/>
      <c r="DK36" s="12"/>
      <c r="DL36" s="12"/>
      <c r="DM36" s="12"/>
      <c r="DN36" s="12"/>
      <c r="DO36" s="12"/>
      <c r="DP36" s="12"/>
      <c r="DQ36" s="12"/>
    </row>
    <row r="37" spans="3:121" ht="18" customHeight="1">
      <c r="C37" s="29"/>
      <c r="D37" s="29"/>
      <c r="E37" s="29"/>
      <c r="F37" s="29"/>
      <c r="G37" s="29"/>
      <c r="DH37" s="12"/>
      <c r="DI37" s="12"/>
      <c r="DJ37" s="12"/>
      <c r="DK37" s="12"/>
      <c r="DL37" s="12"/>
      <c r="DM37" s="12"/>
      <c r="DN37" s="12"/>
      <c r="DO37" s="12"/>
      <c r="DP37" s="12"/>
      <c r="DQ37" s="12"/>
    </row>
    <row r="38" spans="3:121" ht="18" customHeight="1">
      <c r="C38" s="29"/>
      <c r="D38" s="29"/>
      <c r="E38" s="29"/>
      <c r="F38" s="29"/>
      <c r="G38" s="29"/>
      <c r="DH38" s="12"/>
      <c r="DI38" s="12"/>
      <c r="DJ38" s="12"/>
      <c r="DK38" s="12"/>
      <c r="DL38" s="12"/>
      <c r="DM38" s="12"/>
      <c r="DN38" s="12"/>
      <c r="DO38" s="12"/>
      <c r="DP38" s="12"/>
      <c r="DQ38" s="12"/>
    </row>
    <row r="39" spans="3:121" ht="18" customHeight="1">
      <c r="C39" s="29"/>
      <c r="D39" s="29"/>
      <c r="E39" s="29"/>
      <c r="F39" s="29"/>
      <c r="G39" s="29"/>
      <c r="DH39" s="12"/>
      <c r="DI39" s="12"/>
      <c r="DJ39" s="12"/>
      <c r="DK39" s="12"/>
      <c r="DL39" s="12"/>
      <c r="DM39" s="12"/>
      <c r="DN39" s="12"/>
      <c r="DO39" s="12"/>
      <c r="DP39" s="12"/>
      <c r="DQ39" s="12"/>
    </row>
    <row r="40" spans="3:121" ht="18" customHeight="1">
      <c r="C40" s="29"/>
      <c r="D40" s="29"/>
      <c r="E40" s="29"/>
      <c r="F40" s="29"/>
      <c r="G40" s="29"/>
      <c r="DH40" s="12"/>
      <c r="DI40" s="12"/>
      <c r="DJ40" s="12"/>
      <c r="DK40" s="12"/>
      <c r="DL40" s="12"/>
      <c r="DM40" s="12"/>
      <c r="DN40" s="12"/>
      <c r="DO40" s="12"/>
      <c r="DP40" s="12"/>
      <c r="DQ40" s="12"/>
    </row>
    <row r="46" ht="18" customHeight="1">
      <c r="AY46" s="29">
        <v>0</v>
      </c>
    </row>
    <row r="65536" ht="18" customHeight="1">
      <c r="H65536" s="109"/>
    </row>
  </sheetData>
  <sheetProtection/>
  <mergeCells count="82">
    <mergeCell ref="A1:G2"/>
    <mergeCell ref="A3:G4"/>
    <mergeCell ref="L3:AA3"/>
    <mergeCell ref="A13:A14"/>
    <mergeCell ref="F8:G8"/>
    <mergeCell ref="B7:C7"/>
    <mergeCell ref="F9:G9"/>
    <mergeCell ref="B8:C8"/>
    <mergeCell ref="F10:G10"/>
    <mergeCell ref="D8:E8"/>
    <mergeCell ref="A15:G16"/>
    <mergeCell ref="CN3:DC3"/>
    <mergeCell ref="AF22:AU22"/>
    <mergeCell ref="L22:AA22"/>
    <mergeCell ref="BQ20:BS20"/>
    <mergeCell ref="AW20:AY20"/>
    <mergeCell ref="BT20:CI20"/>
    <mergeCell ref="AF20:AU20"/>
    <mergeCell ref="BT22:CI22"/>
    <mergeCell ref="CL4:CM5"/>
    <mergeCell ref="AF5:AU5"/>
    <mergeCell ref="D9:E9"/>
    <mergeCell ref="AD4:AE5"/>
    <mergeCell ref="D7:E7"/>
    <mergeCell ref="F7:G7"/>
    <mergeCell ref="B9:C9"/>
    <mergeCell ref="AZ5:BO5"/>
    <mergeCell ref="AX4:AY5"/>
    <mergeCell ref="BR4:BS5"/>
    <mergeCell ref="BP18:CI18"/>
    <mergeCell ref="AZ20:BO20"/>
    <mergeCell ref="CN22:DC22"/>
    <mergeCell ref="CK20:CM20"/>
    <mergeCell ref="AW3:AY3"/>
    <mergeCell ref="BQ3:BS3"/>
    <mergeCell ref="BT3:CI3"/>
    <mergeCell ref="J4:K5"/>
    <mergeCell ref="L5:AA5"/>
    <mergeCell ref="CN20:DC20"/>
    <mergeCell ref="CN5:DC5"/>
    <mergeCell ref="AV19:BO19"/>
    <mergeCell ref="BP19:CI19"/>
    <mergeCell ref="CJ19:DC19"/>
    <mergeCell ref="CL21:CM22"/>
    <mergeCell ref="BT5:CI5"/>
    <mergeCell ref="AD21:AE22"/>
    <mergeCell ref="B13:C14"/>
    <mergeCell ref="D13:E14"/>
    <mergeCell ref="L20:AA20"/>
    <mergeCell ref="F13:G14"/>
    <mergeCell ref="BR21:BS22"/>
    <mergeCell ref="A22:B22"/>
    <mergeCell ref="A21:B21"/>
    <mergeCell ref="CK3:CM3"/>
    <mergeCell ref="AZ3:BO3"/>
    <mergeCell ref="AF3:AU3"/>
    <mergeCell ref="B11:G11"/>
    <mergeCell ref="AC20:AE20"/>
    <mergeCell ref="AV18:BO18"/>
    <mergeCell ref="A19:B19"/>
    <mergeCell ref="A20:B20"/>
    <mergeCell ref="I3:K3"/>
    <mergeCell ref="AC3:AE3"/>
    <mergeCell ref="AX21:AY22"/>
    <mergeCell ref="AZ22:BO22"/>
    <mergeCell ref="J21:K22"/>
    <mergeCell ref="I20:K20"/>
    <mergeCell ref="A29:B29"/>
    <mergeCell ref="A30:B30"/>
    <mergeCell ref="A27:B27"/>
    <mergeCell ref="A25:B25"/>
    <mergeCell ref="A28:B28"/>
    <mergeCell ref="A24:B24"/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</mergeCells>
  <conditionalFormatting sqref="AB7:AB17 AV7:AV17 H7:H17 DK31 DD31 H24:H31 AB24:AB31 AV24:AV31 CJ24:CJ31 BP24:BP30 A29:A31 H65536 BP7:BP17 CJ7:CJ17 A18:A26">
    <cfRule type="expression" priority="98" dxfId="154" stopIfTrue="1">
      <formula>B7="신"</formula>
    </cfRule>
    <cfRule type="expression" priority="99" dxfId="155" stopIfTrue="1">
      <formula>ISERROR(A7)</formula>
    </cfRule>
  </conditionalFormatting>
  <conditionalFormatting sqref="M31:Z31 DM31 DO31:DQ31 DF31 CL31 BR25:BR30 CN10:DB10 AX25:AX30 AX8:AX17 AD29:AD31 J29:J31 AD8:AD17 J8:J17 L24:Z24 L26:Z28 CN24:DC31 AA24:AA29 CN10:CN16 CO10:DB13 CN13:DC14 BT24:CI31 C18:C20 BR8:BR17 L7:AA17 AF7:AU17 BT7:CI17 CL8:CL17 DC7:DC17 CN14:DB17 AZ7:BO17 AF24:AU31 AZ24:BO31">
    <cfRule type="cellIs" priority="97" dxfId="155" operator="equal" stopIfTrue="1">
      <formula>0</formula>
    </cfRule>
  </conditionalFormatting>
  <conditionalFormatting sqref="C29:C31 C19:C26">
    <cfRule type="cellIs" priority="91" dxfId="155" operator="equal" stopIfTrue="1">
      <formula>0</formula>
    </cfRule>
    <cfRule type="cellIs" priority="92" dxfId="156" operator="between" stopIfTrue="1">
      <formula>3</formula>
      <formula>4</formula>
    </cfRule>
  </conditionalFormatting>
  <conditionalFormatting sqref="DE31 DH31:DJ31 DL31 CN7:DB9 CL24:CL30 CL7 BR24 BR7 AX24 AX31 AX7 AW7:AW17 AD24 AD27 L31 AA30:AA31 J24:J28 J7 AD7 AC7:AC17 I24:I31 AC24:AC31 CK24:CK31 I7:I17 AW24:AW31 L24:Z30 CK26:CL28 DC7 BQ24:BQ31 AA24:AA28 CO10:DB11 BQ7:BQ17 CK7:CK17 DC9:DC16 CO13:DB16 AU24:AU28">
    <cfRule type="expression" priority="96" dxfId="154" stopIfTrue="1">
      <formula>I7="신"</formula>
    </cfRule>
  </conditionalFormatting>
  <conditionalFormatting sqref="D13 B12:B13 B8:B10 D8:D10">
    <cfRule type="expression" priority="95" dxfId="155" stopIfTrue="1">
      <formula>ISERROR($B$8:$E$14)</formula>
    </cfRule>
  </conditionalFormatting>
  <conditionalFormatting sqref="D18 E17:E18 F17:G27 D29:G31 D19:E26 D21:G25">
    <cfRule type="cellIs" priority="178" dxfId="157" operator="equal" stopIfTrue="1">
      <formula>#REF!</formula>
    </cfRule>
  </conditionalFormatting>
  <conditionalFormatting sqref="A24">
    <cfRule type="expression" priority="22" dxfId="154" stopIfTrue="1">
      <formula>B24="신"</formula>
    </cfRule>
    <cfRule type="expression" priority="23" dxfId="155" stopIfTrue="1">
      <formula>ISERROR(A24)</formula>
    </cfRule>
  </conditionalFormatting>
  <conditionalFormatting sqref="A23">
    <cfRule type="expression" priority="15" dxfId="154" stopIfTrue="1">
      <formula>B23="신"</formula>
    </cfRule>
    <cfRule type="expression" priority="16" dxfId="155" stopIfTrue="1">
      <formula>ISERROR(A23)</formula>
    </cfRule>
  </conditionalFormatting>
  <conditionalFormatting sqref="A23">
    <cfRule type="expression" priority="8" dxfId="154" stopIfTrue="1">
      <formula>B23="신"</formula>
    </cfRule>
    <cfRule type="expression" priority="9" dxfId="155" stopIfTrue="1">
      <formula>ISERROR(A23)</formula>
    </cfRule>
  </conditionalFormatting>
  <conditionalFormatting sqref="A22">
    <cfRule type="expression" priority="6" dxfId="154" stopIfTrue="1">
      <formula>B22="신"</formula>
    </cfRule>
    <cfRule type="expression" priority="7" dxfId="155" stopIfTrue="1">
      <formula>ISERROR(A22)</formula>
    </cfRule>
  </conditionalFormatting>
  <conditionalFormatting sqref="A27">
    <cfRule type="expression" priority="4" dxfId="154" stopIfTrue="1">
      <formula>B27="신"</formula>
    </cfRule>
    <cfRule type="expression" priority="5" dxfId="155" stopIfTrue="1">
      <formula>ISERROR(A27)</formula>
    </cfRule>
  </conditionalFormatting>
  <conditionalFormatting sqref="C27">
    <cfRule type="cellIs" priority="2" dxfId="155" operator="equal" stopIfTrue="1">
      <formula>0</formula>
    </cfRule>
    <cfRule type="cellIs" priority="3" dxfId="156" operator="between" stopIfTrue="1">
      <formula>3</formula>
      <formula>4</formula>
    </cfRule>
  </conditionalFormatting>
  <conditionalFormatting sqref="D27">
    <cfRule type="cellIs" priority="1" dxfId="157" operator="equal" stopIfTrue="1">
      <formula>#REF!</formula>
    </cfRule>
  </conditionalFormatting>
  <dataValidations count="2">
    <dataValidation type="list" allowBlank="1" showInputMessage="1" showErrorMessage="1" sqref="CJ5 CJ22 BP22 BP5 AV5 AV22 AB5 H22 H5 AB22">
      <formula1>"누계,등반"</formula1>
    </dataValidation>
    <dataValidation type="list" allowBlank="1" showInputMessage="1" showErrorMessage="1" sqref="CJ4 CJ21 BP21 BP4 AV4 AV21 AB4 H21 H4 AB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36" t="s">
        <v>29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9">
        <v>40909</v>
      </c>
      <c r="E5" s="130">
        <v>40916</v>
      </c>
      <c r="F5" s="130">
        <v>40923</v>
      </c>
      <c r="G5" s="130">
        <v>40930</v>
      </c>
      <c r="H5" s="130">
        <v>40937</v>
      </c>
      <c r="I5" s="130">
        <v>40944</v>
      </c>
      <c r="J5" s="130">
        <v>40951</v>
      </c>
      <c r="K5" s="130">
        <v>40958</v>
      </c>
      <c r="L5" s="130">
        <v>40965</v>
      </c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1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68</v>
      </c>
      <c r="B7" s="2" t="s">
        <v>22</v>
      </c>
      <c r="C7" s="1">
        <f aca="true" t="shared" si="2" ref="C7:C12">COUNTIF(D7:BE7,"●")</f>
        <v>6</v>
      </c>
      <c r="D7" s="74" t="s">
        <v>102</v>
      </c>
      <c r="E7" s="74" t="s">
        <v>102</v>
      </c>
      <c r="F7" s="74" t="s">
        <v>102</v>
      </c>
      <c r="G7" s="74" t="s">
        <v>102</v>
      </c>
      <c r="H7" s="74" t="s">
        <v>102</v>
      </c>
      <c r="I7" s="74" t="s">
        <v>102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69</v>
      </c>
      <c r="B8" s="2" t="s">
        <v>22</v>
      </c>
      <c r="C8" s="1">
        <f t="shared" si="2"/>
        <v>5</v>
      </c>
      <c r="D8" s="74" t="s">
        <v>102</v>
      </c>
      <c r="E8" s="74" t="s">
        <v>102</v>
      </c>
      <c r="F8" s="74" t="s">
        <v>102</v>
      </c>
      <c r="G8" s="2"/>
      <c r="H8" s="74" t="s">
        <v>102</v>
      </c>
      <c r="I8" s="74" t="s">
        <v>102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70</v>
      </c>
      <c r="B9" s="2" t="s">
        <v>22</v>
      </c>
      <c r="C9" s="1">
        <f t="shared" si="2"/>
        <v>6</v>
      </c>
      <c r="D9" s="74" t="s">
        <v>102</v>
      </c>
      <c r="E9" s="74" t="s">
        <v>102</v>
      </c>
      <c r="F9" s="74" t="s">
        <v>102</v>
      </c>
      <c r="G9" s="74" t="s">
        <v>102</v>
      </c>
      <c r="H9" s="74" t="s">
        <v>102</v>
      </c>
      <c r="I9" s="74" t="s">
        <v>102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71</v>
      </c>
      <c r="B10" s="2" t="s">
        <v>22</v>
      </c>
      <c r="C10" s="1">
        <f t="shared" si="2"/>
        <v>5</v>
      </c>
      <c r="D10" s="74" t="s">
        <v>102</v>
      </c>
      <c r="E10" s="74" t="s">
        <v>102</v>
      </c>
      <c r="F10" s="74" t="s">
        <v>102</v>
      </c>
      <c r="G10" s="2"/>
      <c r="H10" s="74" t="s">
        <v>102</v>
      </c>
      <c r="I10" s="74" t="s">
        <v>102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100</v>
      </c>
      <c r="B11" s="2" t="s">
        <v>22</v>
      </c>
      <c r="C11" s="1">
        <f t="shared" si="2"/>
        <v>3</v>
      </c>
      <c r="D11" s="74" t="s">
        <v>102</v>
      </c>
      <c r="E11" s="74" t="s">
        <v>102</v>
      </c>
      <c r="F11" s="74" t="s">
        <v>102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198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102</v>
      </c>
      <c r="I12" s="74" t="s">
        <v>102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36" t="s">
        <v>7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72</v>
      </c>
      <c r="B20" s="2" t="s">
        <v>22</v>
      </c>
      <c r="C20" s="1">
        <f>COUNTIF(D20:BE20,"●")</f>
        <v>6</v>
      </c>
      <c r="D20" s="74" t="s">
        <v>102</v>
      </c>
      <c r="E20" s="74" t="s">
        <v>102</v>
      </c>
      <c r="F20" s="74" t="s">
        <v>102</v>
      </c>
      <c r="G20" s="74" t="s">
        <v>102</v>
      </c>
      <c r="H20" s="74" t="s">
        <v>102</v>
      </c>
      <c r="I20" s="74" t="s">
        <v>102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73</v>
      </c>
      <c r="B21" s="2" t="s">
        <v>22</v>
      </c>
      <c r="C21" s="1">
        <f>COUNTIF(D21:BE21,"●")</f>
        <v>5</v>
      </c>
      <c r="D21" s="74" t="s">
        <v>102</v>
      </c>
      <c r="E21" s="74" t="s">
        <v>102</v>
      </c>
      <c r="F21" s="74" t="s">
        <v>102</v>
      </c>
      <c r="G21" s="35"/>
      <c r="H21" s="74" t="s">
        <v>102</v>
      </c>
      <c r="I21" s="74" t="s">
        <v>102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74</v>
      </c>
      <c r="B22" s="2" t="s">
        <v>22</v>
      </c>
      <c r="C22" s="1">
        <f>COUNTIF(D22:BE22,"●")</f>
        <v>6</v>
      </c>
      <c r="D22" s="74" t="s">
        <v>102</v>
      </c>
      <c r="E22" s="74" t="s">
        <v>102</v>
      </c>
      <c r="F22" s="74" t="s">
        <v>102</v>
      </c>
      <c r="G22" s="74" t="s">
        <v>102</v>
      </c>
      <c r="H22" s="74" t="s">
        <v>102</v>
      </c>
      <c r="I22" s="74" t="s">
        <v>102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36" t="s">
        <v>30</v>
      </c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75</v>
      </c>
      <c r="B31" s="2" t="s">
        <v>22</v>
      </c>
      <c r="C31" s="1">
        <f>COUNTIF(D31:BE31,"●")</f>
        <v>6</v>
      </c>
      <c r="D31" s="74" t="s">
        <v>102</v>
      </c>
      <c r="E31" s="74" t="s">
        <v>102</v>
      </c>
      <c r="F31" s="74" t="s">
        <v>102</v>
      </c>
      <c r="G31" s="74" t="s">
        <v>102</v>
      </c>
      <c r="H31" s="74" t="s">
        <v>102</v>
      </c>
      <c r="I31" s="74" t="s">
        <v>102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76</v>
      </c>
      <c r="B32" s="2" t="s">
        <v>22</v>
      </c>
      <c r="C32" s="1">
        <f>COUNTIF(D32:BE32,"●")</f>
        <v>4</v>
      </c>
      <c r="D32" s="74" t="s">
        <v>102</v>
      </c>
      <c r="E32" s="74" t="s">
        <v>102</v>
      </c>
      <c r="F32" s="35"/>
      <c r="G32" s="2"/>
      <c r="H32" s="74" t="s">
        <v>102</v>
      </c>
      <c r="I32" s="74" t="s">
        <v>102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77</v>
      </c>
      <c r="B33" s="2" t="s">
        <v>22</v>
      </c>
      <c r="C33" s="1">
        <f>COUNTIF(D33:BE33,"●")</f>
        <v>4</v>
      </c>
      <c r="D33" s="74" t="s">
        <v>102</v>
      </c>
      <c r="E33" s="74" t="s">
        <v>102</v>
      </c>
      <c r="F33" s="35"/>
      <c r="G33" s="35"/>
      <c r="H33" s="74" t="s">
        <v>102</v>
      </c>
      <c r="I33" s="74" t="s">
        <v>102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78</v>
      </c>
      <c r="B34" s="2" t="s">
        <v>22</v>
      </c>
      <c r="C34" s="1">
        <f>COUNTIF(D34:BE34,"●")</f>
        <v>6</v>
      </c>
      <c r="D34" s="74" t="s">
        <v>102</v>
      </c>
      <c r="E34" s="74" t="s">
        <v>102</v>
      </c>
      <c r="F34" s="74" t="s">
        <v>102</v>
      </c>
      <c r="G34" s="74" t="s">
        <v>102</v>
      </c>
      <c r="H34" s="74" t="s">
        <v>102</v>
      </c>
      <c r="I34" s="74" t="s">
        <v>102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79</v>
      </c>
      <c r="B35" s="2" t="s">
        <v>22</v>
      </c>
      <c r="C35" s="1">
        <f>COUNTIF(D35:BE35,"●")</f>
        <v>5</v>
      </c>
      <c r="D35" s="74" t="s">
        <v>102</v>
      </c>
      <c r="E35" s="74" t="s">
        <v>102</v>
      </c>
      <c r="F35" s="74" t="s">
        <v>102</v>
      </c>
      <c r="G35" s="2"/>
      <c r="H35" s="74" t="s">
        <v>102</v>
      </c>
      <c r="I35" s="74" t="s">
        <v>102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54" stopIfTrue="1">
      <formula>B7="신"</formula>
    </cfRule>
    <cfRule type="expression" priority="7" dxfId="155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55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54" stopIfTrue="1">
      <formula>B7="신"</formula>
    </cfRule>
  </conditionalFormatting>
  <conditionalFormatting sqref="G7">
    <cfRule type="cellIs" priority="5" dxfId="155" operator="equal" stopIfTrue="1">
      <formula>0</formula>
    </cfRule>
  </conditionalFormatting>
  <conditionalFormatting sqref="G20">
    <cfRule type="cellIs" priority="4" dxfId="155" operator="equal" stopIfTrue="1">
      <formula>0</formula>
    </cfRule>
  </conditionalFormatting>
  <conditionalFormatting sqref="G22">
    <cfRule type="cellIs" priority="3" dxfId="155" operator="equal" stopIfTrue="1">
      <formula>0</formula>
    </cfRule>
  </conditionalFormatting>
  <conditionalFormatting sqref="I7:I12">
    <cfRule type="cellIs" priority="2" dxfId="155" operator="equal" stopIfTrue="1">
      <formula>0</formula>
    </cfRule>
  </conditionalFormatting>
  <conditionalFormatting sqref="I20">
    <cfRule type="expression" priority="1" dxfId="154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36" t="s">
        <v>34</v>
      </c>
      <c r="E3" s="236"/>
      <c r="F3" s="23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9">
        <v>40909</v>
      </c>
      <c r="E5" s="130">
        <v>40916</v>
      </c>
      <c r="F5" s="130">
        <v>40923</v>
      </c>
      <c r="G5" s="130">
        <v>40930</v>
      </c>
      <c r="H5" s="130">
        <v>40937</v>
      </c>
      <c r="I5" s="130">
        <v>40944</v>
      </c>
      <c r="J5" s="130">
        <v>40951</v>
      </c>
      <c r="K5" s="130">
        <v>40958</v>
      </c>
      <c r="L5" s="130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106</v>
      </c>
      <c r="B7" s="52" t="s">
        <v>21</v>
      </c>
      <c r="C7" s="1">
        <f aca="true" t="shared" si="2" ref="C7:C15">COUNTIF(D7:BE7,"●")</f>
        <v>5</v>
      </c>
      <c r="D7" s="74" t="s">
        <v>102</v>
      </c>
      <c r="E7" s="74" t="s">
        <v>102</v>
      </c>
      <c r="F7" s="74" t="s">
        <v>102</v>
      </c>
      <c r="G7" s="2"/>
      <c r="H7" s="74" t="s">
        <v>102</v>
      </c>
      <c r="I7" s="74" t="s">
        <v>102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107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108</v>
      </c>
      <c r="B9" s="52" t="s">
        <v>21</v>
      </c>
      <c r="C9" s="1">
        <f t="shared" si="2"/>
        <v>5</v>
      </c>
      <c r="D9" s="74" t="s">
        <v>102</v>
      </c>
      <c r="E9" s="74" t="s">
        <v>102</v>
      </c>
      <c r="F9" s="74" t="s">
        <v>102</v>
      </c>
      <c r="G9" s="2"/>
      <c r="H9" s="74" t="s">
        <v>102</v>
      </c>
      <c r="I9" s="74" t="s">
        <v>102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109</v>
      </c>
      <c r="B10" s="52" t="s">
        <v>21</v>
      </c>
      <c r="C10" s="1">
        <f t="shared" si="2"/>
        <v>5</v>
      </c>
      <c r="D10" s="74" t="s">
        <v>102</v>
      </c>
      <c r="E10" s="74" t="s">
        <v>102</v>
      </c>
      <c r="F10" s="74" t="s">
        <v>102</v>
      </c>
      <c r="G10" s="2"/>
      <c r="H10" s="74" t="s">
        <v>102</v>
      </c>
      <c r="I10" s="74" t="s">
        <v>102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110</v>
      </c>
      <c r="B11" s="52" t="s">
        <v>21</v>
      </c>
      <c r="C11" s="1">
        <f t="shared" si="2"/>
        <v>6</v>
      </c>
      <c r="D11" s="74" t="s">
        <v>102</v>
      </c>
      <c r="E11" s="74" t="s">
        <v>102</v>
      </c>
      <c r="F11" s="74" t="s">
        <v>102</v>
      </c>
      <c r="G11" s="74" t="s">
        <v>102</v>
      </c>
      <c r="H11" s="74" t="s">
        <v>102</v>
      </c>
      <c r="I11" s="74" t="s">
        <v>102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111</v>
      </c>
      <c r="B12" s="52" t="s">
        <v>21</v>
      </c>
      <c r="C12" s="1">
        <f t="shared" si="2"/>
        <v>6</v>
      </c>
      <c r="D12" s="74" t="s">
        <v>102</v>
      </c>
      <c r="E12" s="74" t="s">
        <v>102</v>
      </c>
      <c r="F12" s="74" t="s">
        <v>102</v>
      </c>
      <c r="G12" s="74" t="s">
        <v>102</v>
      </c>
      <c r="H12" s="74" t="s">
        <v>102</v>
      </c>
      <c r="I12" s="74" t="s">
        <v>102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112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151</v>
      </c>
      <c r="B14" s="30" t="s">
        <v>21</v>
      </c>
      <c r="C14" s="1">
        <f t="shared" si="2"/>
        <v>1</v>
      </c>
      <c r="D14" s="2"/>
      <c r="E14" s="74" t="s">
        <v>102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200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36" t="s">
        <v>34</v>
      </c>
      <c r="E18" s="236"/>
      <c r="F18" s="23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38"/>
      <c r="E20" s="238"/>
      <c r="F20" s="23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113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114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115</v>
      </c>
      <c r="B24" s="52" t="s">
        <v>21</v>
      </c>
      <c r="C24" s="1">
        <f t="shared" si="5"/>
        <v>2</v>
      </c>
      <c r="D24" s="18"/>
      <c r="E24" s="2"/>
      <c r="F24" s="74" t="s">
        <v>102</v>
      </c>
      <c r="G24" s="2"/>
      <c r="H24" s="2"/>
      <c r="I24" s="74" t="s">
        <v>102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116</v>
      </c>
      <c r="B25" s="52" t="s">
        <v>21</v>
      </c>
      <c r="C25" s="1">
        <f t="shared" si="5"/>
        <v>6</v>
      </c>
      <c r="D25" s="74" t="s">
        <v>102</v>
      </c>
      <c r="E25" s="74" t="s">
        <v>102</v>
      </c>
      <c r="F25" s="74" t="s">
        <v>102</v>
      </c>
      <c r="G25" s="74" t="s">
        <v>102</v>
      </c>
      <c r="H25" s="74" t="s">
        <v>102</v>
      </c>
      <c r="I25" s="74" t="s">
        <v>102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117</v>
      </c>
      <c r="B26" s="52" t="s">
        <v>21</v>
      </c>
      <c r="C26" s="1">
        <f t="shared" si="5"/>
        <v>5</v>
      </c>
      <c r="D26" s="74" t="s">
        <v>102</v>
      </c>
      <c r="E26" s="74" t="s">
        <v>102</v>
      </c>
      <c r="F26" s="74" t="s">
        <v>102</v>
      </c>
      <c r="G26" s="2"/>
      <c r="H26" s="74" t="s">
        <v>102</v>
      </c>
      <c r="I26" s="74" t="s">
        <v>102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118</v>
      </c>
      <c r="B27" s="52" t="s">
        <v>21</v>
      </c>
      <c r="C27" s="1">
        <f t="shared" si="5"/>
        <v>3</v>
      </c>
      <c r="D27" s="74" t="s">
        <v>102</v>
      </c>
      <c r="E27" s="74" t="s">
        <v>102</v>
      </c>
      <c r="F27" s="74" t="s">
        <v>102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119</v>
      </c>
      <c r="B28" s="52" t="s">
        <v>21</v>
      </c>
      <c r="C28" s="1">
        <f t="shared" si="5"/>
        <v>2</v>
      </c>
      <c r="D28" s="74" t="s">
        <v>102</v>
      </c>
      <c r="E28" s="2"/>
      <c r="F28" s="74" t="s">
        <v>102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201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36" t="s">
        <v>34</v>
      </c>
      <c r="E33" s="236"/>
      <c r="F33" s="236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37"/>
      <c r="E35" s="237"/>
      <c r="F35" s="237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121</v>
      </c>
      <c r="B37" s="52" t="s">
        <v>21</v>
      </c>
      <c r="C37" s="1">
        <f>COUNTIF(D37:BE37,"●")</f>
        <v>6</v>
      </c>
      <c r="D37" s="74" t="s">
        <v>102</v>
      </c>
      <c r="E37" s="74" t="s">
        <v>102</v>
      </c>
      <c r="F37" s="74" t="s">
        <v>102</v>
      </c>
      <c r="G37" s="74" t="s">
        <v>102</v>
      </c>
      <c r="H37" s="74" t="s">
        <v>102</v>
      </c>
      <c r="I37" s="74" t="s">
        <v>102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122</v>
      </c>
      <c r="B38" s="52" t="s">
        <v>21</v>
      </c>
      <c r="C38" s="1">
        <f>COUNTIF(D38:BE38,"●")</f>
        <v>6</v>
      </c>
      <c r="D38" s="74" t="s">
        <v>102</v>
      </c>
      <c r="E38" s="74" t="s">
        <v>102</v>
      </c>
      <c r="F38" s="74" t="s">
        <v>102</v>
      </c>
      <c r="G38" s="74" t="s">
        <v>102</v>
      </c>
      <c r="H38" s="74" t="s">
        <v>102</v>
      </c>
      <c r="I38" s="74" t="s">
        <v>102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123</v>
      </c>
      <c r="B39" s="52" t="s">
        <v>21</v>
      </c>
      <c r="C39" s="1">
        <f>COUNTIF(D39:BE39,"●")</f>
        <v>5</v>
      </c>
      <c r="D39" s="74" t="s">
        <v>102</v>
      </c>
      <c r="E39" s="74" t="s">
        <v>102</v>
      </c>
      <c r="F39" s="74" t="s">
        <v>102</v>
      </c>
      <c r="G39" s="74" t="s">
        <v>102</v>
      </c>
      <c r="H39" s="74" t="s">
        <v>102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124</v>
      </c>
      <c r="B40" s="52" t="s">
        <v>21</v>
      </c>
      <c r="C40" s="1">
        <f>COUNTIF(D40:BE40,"●")</f>
        <v>6</v>
      </c>
      <c r="D40" s="74" t="s">
        <v>102</v>
      </c>
      <c r="E40" s="74" t="s">
        <v>102</v>
      </c>
      <c r="F40" s="74" t="s">
        <v>102</v>
      </c>
      <c r="G40" s="74" t="s">
        <v>102</v>
      </c>
      <c r="H40" s="74" t="s">
        <v>102</v>
      </c>
      <c r="I40" s="74" t="s">
        <v>102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125</v>
      </c>
      <c r="B41" s="52" t="s">
        <v>21</v>
      </c>
      <c r="C41" s="1">
        <f>COUNTIF(D41:BE41,"●")</f>
        <v>4</v>
      </c>
      <c r="D41" s="18"/>
      <c r="E41" s="74" t="s">
        <v>102</v>
      </c>
      <c r="F41" s="2"/>
      <c r="G41" s="74" t="s">
        <v>102</v>
      </c>
      <c r="H41" s="74" t="s">
        <v>102</v>
      </c>
      <c r="I41" s="74" t="s">
        <v>102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36" t="s">
        <v>34</v>
      </c>
      <c r="E46" s="236"/>
      <c r="F46" s="236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38"/>
      <c r="E48" s="238"/>
      <c r="F48" s="238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126</v>
      </c>
      <c r="B50" s="52" t="s">
        <v>21</v>
      </c>
      <c r="C50" s="1">
        <f aca="true" t="shared" si="10" ref="C50:C57">COUNTIF(D50:BE50,"●")</f>
        <v>4</v>
      </c>
      <c r="D50" s="74" t="s">
        <v>102</v>
      </c>
      <c r="E50" s="2"/>
      <c r="F50" s="74" t="s">
        <v>102</v>
      </c>
      <c r="H50" s="74" t="s">
        <v>102</v>
      </c>
      <c r="I50" s="74" t="s">
        <v>102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127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102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128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102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129</v>
      </c>
      <c r="B53" s="52" t="s">
        <v>21</v>
      </c>
      <c r="C53" s="1">
        <f t="shared" si="10"/>
        <v>4</v>
      </c>
      <c r="D53" s="74" t="s">
        <v>102</v>
      </c>
      <c r="E53" s="74" t="s">
        <v>102</v>
      </c>
      <c r="F53" s="74" t="s">
        <v>102</v>
      </c>
      <c r="H53" s="74" t="s">
        <v>102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130</v>
      </c>
      <c r="B54" s="52" t="s">
        <v>21</v>
      </c>
      <c r="C54" s="1">
        <f t="shared" si="10"/>
        <v>5</v>
      </c>
      <c r="D54" s="74" t="s">
        <v>102</v>
      </c>
      <c r="E54" s="74" t="s">
        <v>102</v>
      </c>
      <c r="F54" s="74" t="s">
        <v>102</v>
      </c>
      <c r="H54" s="74" t="s">
        <v>102</v>
      </c>
      <c r="I54" s="74" t="s">
        <v>102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131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54" stopIfTrue="1">
      <formula>B7="신"</formula>
    </cfRule>
    <cfRule type="expression" priority="70" dxfId="155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54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55" operator="equal" stopIfTrue="1">
      <formula>0</formula>
    </cfRule>
  </conditionalFormatting>
  <conditionalFormatting sqref="H50">
    <cfRule type="cellIs" priority="27" dxfId="155" operator="equal" stopIfTrue="1">
      <formula>0</formula>
    </cfRule>
  </conditionalFormatting>
  <conditionalFormatting sqref="H50">
    <cfRule type="expression" priority="26" dxfId="154" stopIfTrue="1">
      <formula>H50="신"</formula>
    </cfRule>
  </conditionalFormatting>
  <conditionalFormatting sqref="H53">
    <cfRule type="cellIs" priority="25" dxfId="155" operator="equal" stopIfTrue="1">
      <formula>0</formula>
    </cfRule>
  </conditionalFormatting>
  <conditionalFormatting sqref="H53">
    <cfRule type="expression" priority="24" dxfId="154" stopIfTrue="1">
      <formula>H53="신"</formula>
    </cfRule>
  </conditionalFormatting>
  <conditionalFormatting sqref="H54">
    <cfRule type="cellIs" priority="23" dxfId="155" operator="equal" stopIfTrue="1">
      <formula>0</formula>
    </cfRule>
  </conditionalFormatting>
  <conditionalFormatting sqref="H54">
    <cfRule type="expression" priority="22" dxfId="154" stopIfTrue="1">
      <formula>H54="신"</formula>
    </cfRule>
  </conditionalFormatting>
  <conditionalFormatting sqref="H51">
    <cfRule type="cellIs" priority="21" dxfId="155" operator="equal" stopIfTrue="1">
      <formula>0</formula>
    </cfRule>
  </conditionalFormatting>
  <conditionalFormatting sqref="H51">
    <cfRule type="expression" priority="20" dxfId="154" stopIfTrue="1">
      <formula>H51="신"</formula>
    </cfRule>
  </conditionalFormatting>
  <conditionalFormatting sqref="H52">
    <cfRule type="cellIs" priority="19" dxfId="155" operator="equal" stopIfTrue="1">
      <formula>0</formula>
    </cfRule>
  </conditionalFormatting>
  <conditionalFormatting sqref="H52">
    <cfRule type="expression" priority="18" dxfId="154" stopIfTrue="1">
      <formula>H52="신"</formula>
    </cfRule>
  </conditionalFormatting>
  <conditionalFormatting sqref="I7:I12">
    <cfRule type="cellIs" priority="17" dxfId="155" operator="equal" stopIfTrue="1">
      <formula>0</formula>
    </cfRule>
  </conditionalFormatting>
  <conditionalFormatting sqref="I15">
    <cfRule type="cellIs" priority="16" dxfId="155" operator="equal" stopIfTrue="1">
      <formula>0</formula>
    </cfRule>
  </conditionalFormatting>
  <conditionalFormatting sqref="I25:I26">
    <cfRule type="cellIs" priority="15" dxfId="155" operator="equal" stopIfTrue="1">
      <formula>0</formula>
    </cfRule>
  </conditionalFormatting>
  <conditionalFormatting sqref="I22">
    <cfRule type="cellIs" priority="14" dxfId="155" operator="equal" stopIfTrue="1">
      <formula>0</formula>
    </cfRule>
  </conditionalFormatting>
  <conditionalFormatting sqref="I24">
    <cfRule type="cellIs" priority="13" dxfId="155" operator="equal" stopIfTrue="1">
      <formula>0</formula>
    </cfRule>
  </conditionalFormatting>
  <conditionalFormatting sqref="I29">
    <cfRule type="cellIs" priority="12" dxfId="155" operator="equal" stopIfTrue="1">
      <formula>0</formula>
    </cfRule>
  </conditionalFormatting>
  <conditionalFormatting sqref="I37:I41">
    <cfRule type="cellIs" priority="11" dxfId="155" operator="equal" stopIfTrue="1">
      <formula>0</formula>
    </cfRule>
  </conditionalFormatting>
  <conditionalFormatting sqref="I50">
    <cfRule type="cellIs" priority="10" dxfId="155" operator="equal" stopIfTrue="1">
      <formula>0</formula>
    </cfRule>
  </conditionalFormatting>
  <conditionalFormatting sqref="I50">
    <cfRule type="expression" priority="9" dxfId="154" stopIfTrue="1">
      <formula>I50="신"</formula>
    </cfRule>
  </conditionalFormatting>
  <conditionalFormatting sqref="I53">
    <cfRule type="cellIs" priority="8" dxfId="155" operator="equal" stopIfTrue="1">
      <formula>0</formula>
    </cfRule>
  </conditionalFormatting>
  <conditionalFormatting sqref="I53">
    <cfRule type="expression" priority="7" dxfId="154" stopIfTrue="1">
      <formula>I53="신"</formula>
    </cfRule>
  </conditionalFormatting>
  <conditionalFormatting sqref="I54">
    <cfRule type="cellIs" priority="6" dxfId="155" operator="equal" stopIfTrue="1">
      <formula>0</formula>
    </cfRule>
  </conditionalFormatting>
  <conditionalFormatting sqref="I54">
    <cfRule type="expression" priority="5" dxfId="154" stopIfTrue="1">
      <formula>I54="신"</formula>
    </cfRule>
  </conditionalFormatting>
  <conditionalFormatting sqref="I51">
    <cfRule type="cellIs" priority="4" dxfId="155" operator="equal" stopIfTrue="1">
      <formula>0</formula>
    </cfRule>
  </conditionalFormatting>
  <conditionalFormatting sqref="I51">
    <cfRule type="expression" priority="3" dxfId="154" stopIfTrue="1">
      <formula>I51="신"</formula>
    </cfRule>
  </conditionalFormatting>
  <conditionalFormatting sqref="I52">
    <cfRule type="cellIs" priority="2" dxfId="155" operator="equal" stopIfTrue="1">
      <formula>0</formula>
    </cfRule>
  </conditionalFormatting>
  <conditionalFormatting sqref="I52">
    <cfRule type="expression" priority="1" dxfId="154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65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36" t="s">
        <v>36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132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135</v>
      </c>
      <c r="E8" s="74" t="s">
        <v>102</v>
      </c>
      <c r="F8" s="74" t="s">
        <v>102</v>
      </c>
      <c r="G8" s="2"/>
      <c r="H8" s="74" t="s">
        <v>102</v>
      </c>
      <c r="I8" s="74" t="s">
        <v>102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133</v>
      </c>
      <c r="B9" s="2" t="s">
        <v>22</v>
      </c>
      <c r="C9" s="1">
        <f t="shared" si="2"/>
        <v>6</v>
      </c>
      <c r="D9" s="74" t="s">
        <v>135</v>
      </c>
      <c r="E9" s="74" t="s">
        <v>102</v>
      </c>
      <c r="F9" s="74" t="s">
        <v>102</v>
      </c>
      <c r="G9" s="74" t="s">
        <v>102</v>
      </c>
      <c r="H9" s="74" t="s">
        <v>102</v>
      </c>
      <c r="I9" s="74" t="s">
        <v>102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95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134</v>
      </c>
      <c r="B11" s="2" t="s">
        <v>22</v>
      </c>
      <c r="C11" s="1">
        <f t="shared" si="2"/>
        <v>6</v>
      </c>
      <c r="D11" s="74" t="s">
        <v>135</v>
      </c>
      <c r="E11" s="74" t="s">
        <v>102</v>
      </c>
      <c r="F11" s="74" t="s">
        <v>102</v>
      </c>
      <c r="G11" s="74" t="s">
        <v>102</v>
      </c>
      <c r="H11" s="74" t="s">
        <v>102</v>
      </c>
      <c r="I11" s="74" t="s">
        <v>102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204</v>
      </c>
      <c r="B12" s="2" t="s">
        <v>22</v>
      </c>
      <c r="C12" s="1">
        <f t="shared" si="2"/>
        <v>4</v>
      </c>
      <c r="D12" s="2"/>
      <c r="E12" s="74" t="s">
        <v>102</v>
      </c>
      <c r="F12" s="74" t="s">
        <v>102</v>
      </c>
      <c r="G12" s="2"/>
      <c r="H12" s="74" t="s">
        <v>102</v>
      </c>
      <c r="I12" s="74" t="s">
        <v>102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136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36" t="s">
        <v>36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137</v>
      </c>
      <c r="B20" s="2" t="s">
        <v>22</v>
      </c>
      <c r="C20" s="1">
        <f>COUNTIF(D20:BE20,"●")</f>
        <v>2</v>
      </c>
      <c r="D20" s="18"/>
      <c r="E20" s="74" t="s">
        <v>102</v>
      </c>
      <c r="F20" s="2"/>
      <c r="G20" s="2"/>
      <c r="H20" s="2"/>
      <c r="I20" s="74" t="s">
        <v>102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138</v>
      </c>
      <c r="B21" s="2" t="s">
        <v>22</v>
      </c>
      <c r="C21" s="1">
        <f>COUNTIF(D21:BE21,"●")</f>
        <v>2</v>
      </c>
      <c r="D21" s="18"/>
      <c r="E21" s="74" t="s">
        <v>102</v>
      </c>
      <c r="F21" s="2"/>
      <c r="G21" s="2"/>
      <c r="H21" s="2"/>
      <c r="I21" s="74" t="s">
        <v>102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139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140</v>
      </c>
      <c r="B23" s="2" t="s">
        <v>22</v>
      </c>
      <c r="C23" s="1">
        <f>COUNTIF(D23:BE23,"●")</f>
        <v>2</v>
      </c>
      <c r="D23" s="18"/>
      <c r="E23" s="74" t="s">
        <v>102</v>
      </c>
      <c r="F23" s="32"/>
      <c r="G23" s="2"/>
      <c r="H23" s="2"/>
      <c r="I23" s="74" t="s">
        <v>102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141</v>
      </c>
      <c r="B24" s="2" t="s">
        <v>22</v>
      </c>
      <c r="C24" s="1">
        <f>COUNTIF(D24:BE24,"●")</f>
        <v>3</v>
      </c>
      <c r="D24" s="74" t="s">
        <v>135</v>
      </c>
      <c r="E24" s="74" t="s">
        <v>102</v>
      </c>
      <c r="F24" s="74" t="s">
        <v>102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147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36" t="s">
        <v>36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142</v>
      </c>
      <c r="B33" s="2" t="s">
        <v>22</v>
      </c>
      <c r="C33" s="1">
        <f aca="true" t="shared" si="7" ref="C33:C39">COUNTIF(D33:BE33,"●")</f>
        <v>6</v>
      </c>
      <c r="D33" s="74" t="s">
        <v>135</v>
      </c>
      <c r="E33" s="74" t="s">
        <v>102</v>
      </c>
      <c r="F33" s="74" t="s">
        <v>102</v>
      </c>
      <c r="G33" s="74" t="s">
        <v>102</v>
      </c>
      <c r="H33" s="74" t="s">
        <v>102</v>
      </c>
      <c r="I33" s="74" t="s">
        <v>102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143</v>
      </c>
      <c r="B34" s="2" t="s">
        <v>22</v>
      </c>
      <c r="C34" s="1">
        <f t="shared" si="7"/>
        <v>6</v>
      </c>
      <c r="D34" s="74" t="s">
        <v>135</v>
      </c>
      <c r="E34" s="74" t="s">
        <v>102</v>
      </c>
      <c r="F34" s="74" t="s">
        <v>102</v>
      </c>
      <c r="G34" s="74" t="s">
        <v>102</v>
      </c>
      <c r="H34" s="74" t="s">
        <v>102</v>
      </c>
      <c r="I34" s="74" t="s">
        <v>102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97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144</v>
      </c>
      <c r="B36" s="2" t="s">
        <v>22</v>
      </c>
      <c r="C36" s="1">
        <f t="shared" si="7"/>
        <v>5</v>
      </c>
      <c r="D36" s="74" t="s">
        <v>135</v>
      </c>
      <c r="E36" s="74" t="s">
        <v>102</v>
      </c>
      <c r="F36" s="74" t="s">
        <v>102</v>
      </c>
      <c r="G36" s="2"/>
      <c r="H36" s="74" t="s">
        <v>102</v>
      </c>
      <c r="I36" s="74" t="s">
        <v>102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145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55</v>
      </c>
      <c r="B38" s="2" t="s">
        <v>22</v>
      </c>
      <c r="C38" s="1">
        <f t="shared" si="7"/>
        <v>2</v>
      </c>
      <c r="D38" s="74" t="s">
        <v>135</v>
      </c>
      <c r="E38" s="2"/>
      <c r="F38" s="2"/>
      <c r="G38" s="2"/>
      <c r="H38" s="74" t="s">
        <v>102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146</v>
      </c>
      <c r="B39" s="2" t="s">
        <v>22</v>
      </c>
      <c r="C39" s="1">
        <f t="shared" si="7"/>
        <v>5</v>
      </c>
      <c r="D39" s="74" t="s">
        <v>135</v>
      </c>
      <c r="E39" s="74" t="s">
        <v>102</v>
      </c>
      <c r="F39" s="74" t="s">
        <v>102</v>
      </c>
      <c r="G39" s="2"/>
      <c r="H39" s="74" t="s">
        <v>102</v>
      </c>
      <c r="I39" s="74" t="s">
        <v>102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54" stopIfTrue="1">
      <formula>B7="신"</formula>
    </cfRule>
    <cfRule type="expression" priority="47" dxfId="155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54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55" operator="equal" stopIfTrue="1">
      <formula>0</formula>
    </cfRule>
  </conditionalFormatting>
  <conditionalFormatting sqref="E23">
    <cfRule type="cellIs" priority="35" dxfId="155" operator="equal" stopIfTrue="1">
      <formula>0</formula>
    </cfRule>
  </conditionalFormatting>
  <conditionalFormatting sqref="E24">
    <cfRule type="cellIs" priority="34" dxfId="155" operator="equal" stopIfTrue="1">
      <formula>0</formula>
    </cfRule>
  </conditionalFormatting>
  <conditionalFormatting sqref="E33:E34">
    <cfRule type="cellIs" priority="33" dxfId="155" operator="equal" stopIfTrue="1">
      <formula>0</formula>
    </cfRule>
  </conditionalFormatting>
  <conditionalFormatting sqref="F36">
    <cfRule type="cellIs" priority="32" dxfId="155" operator="equal" stopIfTrue="1">
      <formula>0</formula>
    </cfRule>
  </conditionalFormatting>
  <conditionalFormatting sqref="E36">
    <cfRule type="cellIs" priority="31" dxfId="155" operator="equal" stopIfTrue="1">
      <formula>0</formula>
    </cfRule>
  </conditionalFormatting>
  <conditionalFormatting sqref="E39">
    <cfRule type="cellIs" priority="30" dxfId="155" operator="equal" stopIfTrue="1">
      <formula>0</formula>
    </cfRule>
  </conditionalFormatting>
  <conditionalFormatting sqref="F8:F11">
    <cfRule type="cellIs" priority="29" dxfId="155" operator="equal" stopIfTrue="1">
      <formula>0</formula>
    </cfRule>
  </conditionalFormatting>
  <conditionalFormatting sqref="F24">
    <cfRule type="expression" priority="28" dxfId="154" stopIfTrue="1">
      <formula>F24="신"</formula>
    </cfRule>
  </conditionalFormatting>
  <conditionalFormatting sqref="F24">
    <cfRule type="cellIs" priority="27" dxfId="155" operator="equal" stopIfTrue="1">
      <formula>0</formula>
    </cfRule>
  </conditionalFormatting>
  <conditionalFormatting sqref="F33:F34">
    <cfRule type="cellIs" priority="26" dxfId="155" operator="equal" stopIfTrue="1">
      <formula>0</formula>
    </cfRule>
  </conditionalFormatting>
  <conditionalFormatting sqref="F36">
    <cfRule type="cellIs" priority="25" dxfId="155" operator="equal" stopIfTrue="1">
      <formula>0</formula>
    </cfRule>
  </conditionalFormatting>
  <conditionalFormatting sqref="F39">
    <cfRule type="cellIs" priority="24" dxfId="155" operator="equal" stopIfTrue="1">
      <formula>0</formula>
    </cfRule>
  </conditionalFormatting>
  <conditionalFormatting sqref="G9">
    <cfRule type="cellIs" priority="23" dxfId="155" operator="equal" stopIfTrue="1">
      <formula>0</formula>
    </cfRule>
  </conditionalFormatting>
  <conditionalFormatting sqref="G11">
    <cfRule type="cellIs" priority="22" dxfId="155" operator="equal" stopIfTrue="1">
      <formula>0</formula>
    </cfRule>
  </conditionalFormatting>
  <conditionalFormatting sqref="G33:G34">
    <cfRule type="cellIs" priority="21" dxfId="155" operator="equal" stopIfTrue="1">
      <formula>0</formula>
    </cfRule>
  </conditionalFormatting>
  <conditionalFormatting sqref="H8:H11">
    <cfRule type="cellIs" priority="20" dxfId="155" operator="equal" stopIfTrue="1">
      <formula>0</formula>
    </cfRule>
  </conditionalFormatting>
  <conditionalFormatting sqref="H36">
    <cfRule type="cellIs" priority="19" dxfId="155" operator="equal" stopIfTrue="1">
      <formula>0</formula>
    </cfRule>
  </conditionalFormatting>
  <conditionalFormatting sqref="H33:H34">
    <cfRule type="cellIs" priority="18" dxfId="155" operator="equal" stopIfTrue="1">
      <formula>0</formula>
    </cfRule>
  </conditionalFormatting>
  <conditionalFormatting sqref="H36">
    <cfRule type="cellIs" priority="17" dxfId="155" operator="equal" stopIfTrue="1">
      <formula>0</formula>
    </cfRule>
  </conditionalFormatting>
  <conditionalFormatting sqref="H39">
    <cfRule type="cellIs" priority="16" dxfId="155" operator="equal" stopIfTrue="1">
      <formula>0</formula>
    </cfRule>
  </conditionalFormatting>
  <conditionalFormatting sqref="H38">
    <cfRule type="cellIs" priority="15" dxfId="155" operator="equal" stopIfTrue="1">
      <formula>0</formula>
    </cfRule>
  </conditionalFormatting>
  <conditionalFormatting sqref="I8:I11">
    <cfRule type="cellIs" priority="14" dxfId="155" operator="equal" stopIfTrue="1">
      <formula>0</formula>
    </cfRule>
  </conditionalFormatting>
  <conditionalFormatting sqref="I7">
    <cfRule type="cellIs" priority="13" dxfId="155" operator="equal" stopIfTrue="1">
      <formula>0</formula>
    </cfRule>
  </conditionalFormatting>
  <conditionalFormatting sqref="I12">
    <cfRule type="cellIs" priority="12" dxfId="155" operator="equal" stopIfTrue="1">
      <formula>0</formula>
    </cfRule>
  </conditionalFormatting>
  <conditionalFormatting sqref="H12">
    <cfRule type="cellIs" priority="11" dxfId="155" operator="equal" stopIfTrue="1">
      <formula>0</formula>
    </cfRule>
  </conditionalFormatting>
  <conditionalFormatting sqref="E12">
    <cfRule type="cellIs" priority="10" dxfId="155" operator="equal" stopIfTrue="1">
      <formula>0</formula>
    </cfRule>
  </conditionalFormatting>
  <conditionalFormatting sqref="F12">
    <cfRule type="cellIs" priority="9" dxfId="155" operator="equal" stopIfTrue="1">
      <formula>0</formula>
    </cfRule>
  </conditionalFormatting>
  <conditionalFormatting sqref="I20:I21">
    <cfRule type="cellIs" priority="8" dxfId="155" operator="equal" stopIfTrue="1">
      <formula>0</formula>
    </cfRule>
  </conditionalFormatting>
  <conditionalFormatting sqref="I23">
    <cfRule type="cellIs" priority="7" dxfId="155" operator="equal" stopIfTrue="1">
      <formula>0</formula>
    </cfRule>
  </conditionalFormatting>
  <conditionalFormatting sqref="I24">
    <cfRule type="cellIs" priority="6" dxfId="155" operator="equal" stopIfTrue="1">
      <formula>0</formula>
    </cfRule>
  </conditionalFormatting>
  <conditionalFormatting sqref="I36">
    <cfRule type="cellIs" priority="5" dxfId="155" operator="equal" stopIfTrue="1">
      <formula>0</formula>
    </cfRule>
  </conditionalFormatting>
  <conditionalFormatting sqref="I33:I34">
    <cfRule type="cellIs" priority="4" dxfId="155" operator="equal" stopIfTrue="1">
      <formula>0</formula>
    </cfRule>
  </conditionalFormatting>
  <conditionalFormatting sqref="I36">
    <cfRule type="cellIs" priority="3" dxfId="155" operator="equal" stopIfTrue="1">
      <formula>0</formula>
    </cfRule>
  </conditionalFormatting>
  <conditionalFormatting sqref="I39">
    <cfRule type="cellIs" priority="2" dxfId="155" operator="equal" stopIfTrue="1">
      <formula>0</formula>
    </cfRule>
  </conditionalFormatting>
  <conditionalFormatting sqref="I38">
    <cfRule type="cellIs" priority="1" dxfId="155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68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69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70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71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100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199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39" t="s">
        <v>15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1"/>
    </row>
    <row r="12" spans="1:56" ht="19.5" customHeight="1">
      <c r="A12" s="242" t="s">
        <v>103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1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72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73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74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39" t="s">
        <v>1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1"/>
    </row>
    <row r="20" spans="1:56" ht="19.5" customHeight="1">
      <c r="A20" s="242" t="s">
        <v>60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1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75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76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77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78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79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55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54" stopIfTrue="1">
      <formula>F4="신"</formula>
    </cfRule>
  </conditionalFormatting>
  <conditionalFormatting sqref="A4:A10 A22:A28 A14:A18">
    <cfRule type="expression" priority="5" dxfId="154" stopIfTrue="1">
      <formula>#REF!="신"</formula>
    </cfRule>
    <cfRule type="expression" priority="6" dxfId="155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157</v>
      </c>
      <c r="B3" s="4" t="s">
        <v>167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168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169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170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171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172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173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174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175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202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43" t="s">
        <v>176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5"/>
    </row>
    <row r="14" spans="1:56" ht="19.5" customHeight="1">
      <c r="A14" s="242" t="s">
        <v>177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1"/>
    </row>
    <row r="15" spans="1:56" ht="19.5" customHeight="1">
      <c r="A15" s="4" t="s">
        <v>157</v>
      </c>
      <c r="B15" s="4" t="s">
        <v>167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178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179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180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181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182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183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184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203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39" t="s">
        <v>185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1"/>
    </row>
    <row r="26" spans="1:56" ht="19.5" customHeight="1">
      <c r="A26" s="242" t="s">
        <v>186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1"/>
    </row>
    <row r="27" spans="1:56" ht="19.5" customHeight="1">
      <c r="A27" s="4" t="s">
        <v>157</v>
      </c>
      <c r="B27" s="4" t="s">
        <v>167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187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188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189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190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191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43" t="s">
        <v>192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5"/>
    </row>
    <row r="36" spans="1:56" ht="19.5" customHeight="1">
      <c r="A36" s="242" t="s">
        <v>193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1"/>
    </row>
    <row r="37" spans="1:56" ht="19.5" customHeight="1">
      <c r="A37" s="4" t="s">
        <v>157</v>
      </c>
      <c r="B37" s="4" t="s">
        <v>167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194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127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128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129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130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131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54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55" operator="equal" stopIfTrue="1">
      <formula>0</formula>
    </cfRule>
  </conditionalFormatting>
  <conditionalFormatting sqref="C38">
    <cfRule type="expression" priority="6" dxfId="154" stopIfTrue="1">
      <formula>C38="신"</formula>
    </cfRule>
  </conditionalFormatting>
  <conditionalFormatting sqref="C41">
    <cfRule type="expression" priority="5" dxfId="154" stopIfTrue="1">
      <formula>C41="신"</formula>
    </cfRule>
  </conditionalFormatting>
  <conditionalFormatting sqref="C42">
    <cfRule type="expression" priority="4" dxfId="154" stopIfTrue="1">
      <formula>C42="신"</formula>
    </cfRule>
  </conditionalFormatting>
  <conditionalFormatting sqref="A44:A45 A4:A12 A16:A24 A28:A34">
    <cfRule type="expression" priority="11" dxfId="154" stopIfTrue="1">
      <formula>#REF!="신"</formula>
    </cfRule>
    <cfRule type="expression" priority="12" dxfId="155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132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133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95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134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137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138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139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140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141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142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143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97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144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145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55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146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54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55" operator="equal" stopIfTrue="1">
      <formula>0</formula>
    </cfRule>
  </conditionalFormatting>
  <conditionalFormatting sqref="C24">
    <cfRule type="expression" priority="5" dxfId="154" stopIfTrue="1">
      <formula>C24="신"</formula>
    </cfRule>
  </conditionalFormatting>
  <conditionalFormatting sqref="C25">
    <cfRule type="expression" priority="4" dxfId="154" stopIfTrue="1">
      <formula>C25="신"</formula>
    </cfRule>
  </conditionalFormatting>
  <conditionalFormatting sqref="C27">
    <cfRule type="cellIs" priority="3" dxfId="155" operator="equal" stopIfTrue="1">
      <formula>0</formula>
    </cfRule>
  </conditionalFormatting>
  <conditionalFormatting sqref="C29">
    <cfRule type="cellIs" priority="2" dxfId="155" operator="equal" stopIfTrue="1">
      <formula>0</formula>
    </cfRule>
  </conditionalFormatting>
  <conditionalFormatting sqref="C30">
    <cfRule type="cellIs" priority="1" dxfId="155" operator="equal" stopIfTrue="1">
      <formula>0</formula>
    </cfRule>
  </conditionalFormatting>
  <conditionalFormatting sqref="A4:A10 A14:A20 A24:A32">
    <cfRule type="expression" priority="10" dxfId="154" stopIfTrue="1">
      <formula>#REF!="신"</formula>
    </cfRule>
    <cfRule type="expression" priority="11" dxfId="155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2012-04-21T14:24:20Z</cp:lastPrinted>
  <dcterms:created xsi:type="dcterms:W3CDTF">2007-01-02T12:18:59Z</dcterms:created>
  <dcterms:modified xsi:type="dcterms:W3CDTF">2012-04-21T14:24:38Z</dcterms:modified>
  <cp:category/>
  <cp:version/>
  <cp:contentType/>
  <cp:contentStatus/>
</cp:coreProperties>
</file>