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'주보출석표'!$A$1:$CS$30</definedName>
  </definedNames>
  <calcPr fullCalcOnLoad="1"/>
</workbook>
</file>

<file path=xl/sharedStrings.xml><?xml version="1.0" encoding="utf-8"?>
<sst xmlns="http://schemas.openxmlformats.org/spreadsheetml/2006/main" count="1331" uniqueCount="232">
  <si>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</si>
  <si>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</si>
  <si>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</si>
  <si>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</si>
  <si>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</si>
  <si>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</si>
  <si>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</si>
  <si>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</si>
  <si>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</si>
  <si>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</si>
  <si>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</si>
  <si>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</si>
  <si>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</si>
  <si>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</si>
  <si>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</si>
  <si>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</si>
  <si>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</si>
  <si>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</si>
  <si>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</si>
  <si>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</si>
  <si>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</si>
  <si>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</si>
  <si>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</si>
  <si>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</si>
  <si>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</si>
  <si>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</si>
  <si>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</si>
  <si>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</si>
  <si>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</si>
  <si>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</si>
  <si>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</si>
  <si>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</si>
  <si>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</si>
  <si>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</si>
  <si>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</si>
  <si>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</si>
  <si>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</si>
  <si>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</si>
  <si>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</si>
  <si>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</si>
  <si>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</si>
  <si>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</si>
  <si>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</si>
  <si>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</si>
  <si>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</si>
  <si>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</si>
  <si>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</si>
  <si>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</si>
  <si>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</si>
  <si>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</si>
  <si>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</si>
  <si>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안효준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</si>
  <si>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</si>
  <si>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</si>
  <si>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</si>
  <si>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</si>
  <si>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</si>
  <si>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</si>
  <si>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</si>
  <si>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</si>
  <si>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</si>
  <si>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</si>
  <si>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</si>
  <si>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</si>
  <si>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</si>
  <si>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</si>
  <si>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</si>
  <si>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</si>
  <si>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</si>
  <si>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</si>
  <si>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</si>
  <si>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</si>
  <si>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</si>
  <si>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</si>
  <si>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</si>
  <si>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</si>
  <si>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</si>
  <si>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</si>
  <si>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</si>
  <si>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</si>
  <si>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</si>
  <si>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</si>
  <si>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</si>
  <si>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</si>
  <si>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</si>
  <si>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</si>
  <si>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</si>
  <si>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</si>
  <si>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</si>
  <si>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</si>
  <si>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</si>
  <si>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</si>
  <si>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</si>
  <si>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</si>
  <si>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</si>
  <si>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</si>
  <si>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</si>
  <si>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</si>
  <si>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</si>
  <si>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</si>
  <si>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</si>
  <si>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</si>
  <si>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</si>
  <si>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</si>
  <si>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</si>
  <si>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</si>
  <si>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</si>
  <si>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</si>
  <si>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</si>
  <si>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</si>
  <si>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</si>
  <si>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</si>
  <si>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</si>
  <si>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</si>
  <si>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</si>
  <si>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</si>
  <si>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</si>
  <si>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</si>
  <si>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</si>
  <si>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</si>
  <si>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</si>
  <si>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</si>
  <si>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</si>
  <si>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</si>
  <si>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</si>
  <si>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</si>
  <si>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</si>
  <si>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</si>
  <si>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</si>
  <si>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</si>
  <si>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</si>
  <si>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</si>
  <si>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</si>
  <si>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</si>
  <si>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</si>
  <si>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</si>
  <si>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</si>
  <si>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</si>
  <si>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</si>
  <si>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</si>
  <si>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</si>
  <si>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</si>
  <si>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</si>
  <si>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</si>
  <si>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</si>
  <si>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</si>
  <si>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</si>
  <si>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</si>
  <si>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</si>
  <si>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</si>
  <si>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</si>
  <si>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</si>
  <si>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</si>
  <si>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</si>
  <si>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</si>
  <si>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</si>
  <si>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</si>
  <si>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</si>
  <si>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</si>
  <si>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</si>
  <si>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</si>
  <si>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</si>
  <si>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</si>
  <si>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</si>
  <si>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</si>
  <si>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</si>
  <si>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</si>
  <si>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</si>
  <si>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</si>
  <si>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</si>
  <si>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</si>
  <si>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</si>
  <si>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</si>
  <si>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</si>
  <si>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</si>
  <si>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</si>
  <si>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</si>
  <si>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</si>
  <si>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</si>
  <si>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</si>
  <si>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</si>
  <si>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</si>
  <si>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</si>
  <si>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</si>
  <si>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</si>
  <si>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</si>
  <si>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</si>
  <si>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</si>
  <si>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</si>
  <si>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</si>
  <si>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</si>
  <si>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</si>
  <si>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</si>
  <si>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</si>
  <si>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</si>
  <si>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</si>
  <si>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</si>
  <si>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</si>
  <si>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</si>
  <si>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</si>
  <si>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</si>
  <si>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</si>
  <si>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</si>
  <si>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</si>
  <si>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</si>
  <si>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</si>
  <si>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</si>
  <si>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</si>
  <si>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</si>
  <si>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</si>
  <si>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</si>
  <si>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</si>
  <si>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</si>
  <si>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</si>
  <si>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</si>
  <si>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</si>
  <si>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3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</si>
  <si>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</si>
  <si>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</si>
  <si>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</si>
  <si>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</si>
  <si>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</si>
  <si>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</si>
  <si>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</si>
  <si>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</si>
  <si>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</si>
  <si>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</si>
  <si>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</si>
  <si>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</si>
  <si>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</si>
  <si>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4/1</t>
  </si>
  <si>
    <t>오 재 욱 목장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</si>
</sst>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30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8" fillId="0" borderId="25" xfId="0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32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33" xfId="0" applyNumberFormat="1" applyFont="1" applyFill="1" applyBorder="1" applyAlignment="1" applyProtection="1">
      <alignment horizontal="center" vertical="center"/>
      <protection/>
    </xf>
    <xf numFmtId="177" fontId="6" fillId="0" borderId="32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33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34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35" xfId="0" applyFont="1" applyFill="1" applyBorder="1" applyAlignment="1" applyProtection="1">
      <alignment horizontal="center" vertical="center" shrinkToFit="1"/>
      <protection/>
    </xf>
    <xf numFmtId="0" fontId="10" fillId="0" borderId="36" xfId="0" applyFont="1" applyFill="1" applyBorder="1" applyAlignment="1" applyProtection="1">
      <alignment horizontal="center" vertical="center" shrinkToFit="1"/>
      <protection/>
    </xf>
    <xf numFmtId="1" fontId="10" fillId="0" borderId="37" xfId="0" applyNumberFormat="1" applyFont="1" applyFill="1" applyBorder="1" applyAlignment="1" applyProtection="1">
      <alignment horizontal="center" vertical="center" shrinkToFit="1"/>
      <protection/>
    </xf>
    <xf numFmtId="0" fontId="12" fillId="0" borderId="38" xfId="0" applyFont="1" applyFill="1" applyBorder="1" applyAlignment="1">
      <alignment vertical="center"/>
    </xf>
    <xf numFmtId="0" fontId="10" fillId="0" borderId="37" xfId="0" applyFont="1" applyFill="1" applyBorder="1" applyAlignment="1" applyProtection="1">
      <alignment horizontal="center" vertical="center" shrinkToFit="1"/>
      <protection/>
    </xf>
    <xf numFmtId="0" fontId="10" fillId="0" borderId="39" xfId="0" applyFont="1" applyFill="1" applyBorder="1" applyAlignment="1" applyProtection="1">
      <alignment horizontal="center" vertical="center" shrinkToFit="1"/>
      <protection/>
    </xf>
    <xf numFmtId="0" fontId="10" fillId="0" borderId="38" xfId="0" applyFont="1" applyFill="1" applyBorder="1" applyAlignment="1" applyProtection="1">
      <alignment horizontal="center" vertical="center" shrinkToFit="1"/>
      <protection/>
    </xf>
    <xf numFmtId="9" fontId="10" fillId="0" borderId="37" xfId="43" applyNumberFormat="1" applyFont="1" applyFill="1" applyBorder="1" applyAlignment="1" applyProtection="1">
      <alignment horizontal="center" vertical="center" shrinkToFit="1"/>
      <protection/>
    </xf>
    <xf numFmtId="9" fontId="10" fillId="0" borderId="39" xfId="43" applyNumberFormat="1" applyFont="1" applyFill="1" applyBorder="1" applyAlignment="1" applyProtection="1">
      <alignment horizontal="center" vertical="center" shrinkToFit="1"/>
      <protection/>
    </xf>
    <xf numFmtId="185" fontId="10" fillId="0" borderId="37" xfId="0" applyNumberFormat="1" applyFont="1" applyFill="1" applyBorder="1" applyAlignment="1" applyProtection="1">
      <alignment horizontal="center" vertical="center" shrinkToFit="1"/>
      <protection/>
    </xf>
    <xf numFmtId="185" fontId="10" fillId="0" borderId="39" xfId="0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85" fontId="2" fillId="0" borderId="40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3" xfId="0" applyNumberFormat="1" applyFont="1" applyFill="1" applyBorder="1" applyAlignment="1" applyProtection="1" quotePrefix="1">
      <alignment horizontal="center" vertical="center" shrinkToFit="1"/>
      <protection/>
    </xf>
    <xf numFmtId="1" fontId="10" fillId="0" borderId="44" xfId="0" applyNumberFormat="1" applyFont="1" applyFill="1" applyBorder="1" applyAlignment="1" applyProtection="1">
      <alignment horizontal="center" vertical="center" shrinkToFit="1"/>
      <protection/>
    </xf>
    <xf numFmtId="0" fontId="10" fillId="0" borderId="45" xfId="0" applyFont="1" applyFill="1" applyBorder="1" applyAlignment="1" applyProtection="1">
      <alignment horizontal="center" vertical="center" shrinkToFit="1"/>
      <protection/>
    </xf>
    <xf numFmtId="0" fontId="10" fillId="0" borderId="46" xfId="0" applyFont="1" applyFill="1" applyBorder="1" applyAlignment="1" applyProtection="1">
      <alignment horizontal="center" vertical="center" shrinkToFit="1"/>
      <protection/>
    </xf>
    <xf numFmtId="0" fontId="10" fillId="0" borderId="47" xfId="0" applyFont="1" applyFill="1" applyBorder="1" applyAlignment="1" applyProtection="1">
      <alignment horizontal="center" vertical="center" shrinkToFit="1"/>
      <protection/>
    </xf>
    <xf numFmtId="0" fontId="10" fillId="0" borderId="48" xfId="0" applyFont="1" applyFill="1" applyBorder="1" applyAlignment="1" applyProtection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34" xfId="0" applyFont="1" applyFill="1" applyBorder="1" applyAlignment="1" applyProtection="1">
      <alignment horizontal="center" vertical="center" shrinkToFit="1"/>
      <protection/>
    </xf>
    <xf numFmtId="185" fontId="2" fillId="0" borderId="40" xfId="0" applyNumberFormat="1" applyFont="1" applyFill="1" applyBorder="1" applyAlignment="1">
      <alignment horizontal="center" vertical="center" shrinkToFit="1"/>
    </xf>
    <xf numFmtId="185" fontId="2" fillId="0" borderId="41" xfId="0" applyNumberFormat="1" applyFont="1" applyFill="1" applyBorder="1" applyAlignment="1">
      <alignment horizontal="center" vertical="center" shrinkToFit="1"/>
    </xf>
    <xf numFmtId="185" fontId="2" fillId="0" borderId="42" xfId="0" applyNumberFormat="1" applyFont="1" applyFill="1" applyBorder="1" applyAlignment="1">
      <alignment horizontal="center" vertical="center" shrinkToFit="1"/>
    </xf>
    <xf numFmtId="185" fontId="2" fillId="0" borderId="43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179" fontId="10" fillId="0" borderId="50" xfId="0" applyNumberFormat="1" applyFont="1" applyFill="1" applyBorder="1" applyAlignment="1" applyProtection="1">
      <alignment horizontal="center" vertical="center" shrinkToFit="1"/>
      <protection/>
    </xf>
    <xf numFmtId="9" fontId="10" fillId="0" borderId="51" xfId="43" applyNumberFormat="1" applyFont="1" applyFill="1" applyBorder="1" applyAlignment="1" applyProtection="1">
      <alignment horizontal="center" vertical="center" shrinkToFit="1"/>
      <protection/>
    </xf>
    <xf numFmtId="9" fontId="10" fillId="0" borderId="52" xfId="43" applyNumberFormat="1" applyFont="1" applyFill="1" applyBorder="1" applyAlignment="1" applyProtection="1">
      <alignment horizontal="center" vertical="center" shrinkToFit="1"/>
      <protection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185" fontId="10" fillId="0" borderId="51" xfId="0" applyNumberFormat="1" applyFont="1" applyFill="1" applyBorder="1" applyAlignment="1" applyProtection="1">
      <alignment horizontal="center" vertical="center" shrinkToFit="1"/>
      <protection/>
    </xf>
    <xf numFmtId="0" fontId="12" fillId="0" borderId="52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7" fillId="0" borderId="55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185" fontId="10" fillId="0" borderId="56" xfId="0" applyNumberFormat="1" applyFont="1" applyFill="1" applyBorder="1" applyAlignment="1" applyProtection="1">
      <alignment horizontal="center" vertical="center" shrinkToFit="1"/>
      <protection/>
    </xf>
    <xf numFmtId="185" fontId="10" fillId="0" borderId="38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0" fontId="27" fillId="0" borderId="57" xfId="63" applyFont="1" applyFill="1" applyBorder="1" applyAlignment="1">
      <alignment horizontal="center" vertical="center" shrinkToFit="1"/>
      <protection/>
    </xf>
    <xf numFmtId="0" fontId="27" fillId="0" borderId="30" xfId="63" applyFont="1" applyFill="1" applyBorder="1" applyAlignment="1">
      <alignment horizontal="center" vertical="center" shrinkToFit="1"/>
      <protection/>
    </xf>
    <xf numFmtId="0" fontId="27" fillId="0" borderId="55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181" fontId="10" fillId="0" borderId="58" xfId="43" applyNumberFormat="1" applyFont="1" applyFill="1" applyBorder="1" applyAlignment="1" applyProtection="1">
      <alignment horizontal="center" vertical="center"/>
      <protection/>
    </xf>
    <xf numFmtId="181" fontId="10" fillId="0" borderId="59" xfId="43" applyNumberFormat="1" applyFont="1" applyFill="1" applyBorder="1" applyAlignment="1" applyProtection="1">
      <alignment horizontal="center" vertical="center"/>
      <protection/>
    </xf>
    <xf numFmtId="181" fontId="10" fillId="0" borderId="60" xfId="43" applyNumberFormat="1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55"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H65535"/>
  <sheetViews>
    <sheetView showZeros="0" tabSelected="1" zoomScale="90" zoomScaleNormal="90" workbookViewId="0" topLeftCell="A1">
      <selection activeCell="BL27" sqref="BL27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22" width="2.57421875" style="29" hidden="1" customWidth="1"/>
    <col min="23" max="25" width="2.57421875" style="29" customWidth="1"/>
    <col min="26" max="26" width="7.57421875" style="29" customWidth="1"/>
    <col min="27" max="27" width="3.57421875" style="29" customWidth="1"/>
    <col min="28" max="29" width="2.57421875" style="29" customWidth="1"/>
    <col min="30" max="40" width="2.57421875" style="29" hidden="1" customWidth="1"/>
    <col min="41" max="43" width="2.57421875" style="29" customWidth="1"/>
    <col min="44" max="44" width="7.57421875" style="29" customWidth="1"/>
    <col min="45" max="45" width="3.57421875" style="29" customWidth="1"/>
    <col min="46" max="47" width="2.57421875" style="29" customWidth="1"/>
    <col min="48" max="58" width="2.57421875" style="29" hidden="1" customWidth="1"/>
    <col min="59" max="61" width="2.57421875" style="29" customWidth="1"/>
    <col min="62" max="62" width="7.57421875" style="29" customWidth="1"/>
    <col min="63" max="63" width="3.57421875" style="29" customWidth="1"/>
    <col min="64" max="65" width="2.57421875" style="29" customWidth="1"/>
    <col min="66" max="76" width="2.57421875" style="29" hidden="1" customWidth="1"/>
    <col min="77" max="79" width="2.57421875" style="29" customWidth="1"/>
    <col min="80" max="80" width="7.57421875" style="29" customWidth="1"/>
    <col min="81" max="81" width="3.57421875" style="29" customWidth="1"/>
    <col min="82" max="83" width="2.57421875" style="29" customWidth="1"/>
    <col min="84" max="94" width="2.57421875" style="29" hidden="1" customWidth="1"/>
    <col min="95" max="97" width="2.57421875" style="29" customWidth="1"/>
    <col min="98" max="98" width="5.57421875" style="29" customWidth="1"/>
    <col min="99" max="101" width="2.57421875" style="29" customWidth="1"/>
    <col min="102" max="104" width="2.421875" style="29" customWidth="1"/>
    <col min="105" max="105" width="5.57421875" style="29" customWidth="1"/>
    <col min="106" max="108" width="2.57421875" style="29" customWidth="1"/>
    <col min="109" max="111" width="2.421875" style="29" customWidth="1"/>
    <col min="112" max="16384" width="9.00390625" style="12" customWidth="1"/>
  </cols>
  <sheetData>
    <row r="1" spans="1:97" ht="18" customHeight="1">
      <c r="A1" s="135">
        <v>41007</v>
      </c>
      <c r="B1" s="136"/>
      <c r="C1" s="136"/>
      <c r="D1" s="136"/>
      <c r="E1" s="136"/>
      <c r="F1" s="136"/>
      <c r="G1" s="137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  <c r="Z1" s="13" t="s">
        <v>24</v>
      </c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5"/>
      <c r="AR1" s="13" t="s">
        <v>25</v>
      </c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5"/>
      <c r="BJ1" s="13" t="s">
        <v>2</v>
      </c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5"/>
      <c r="CB1" s="14" t="s">
        <v>3</v>
      </c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5"/>
    </row>
    <row r="2" spans="1:97" ht="18" customHeight="1">
      <c r="A2" s="138"/>
      <c r="B2" s="139"/>
      <c r="C2" s="139"/>
      <c r="D2" s="139"/>
      <c r="E2" s="139"/>
      <c r="F2" s="139"/>
      <c r="G2" s="140"/>
      <c r="H2" s="16" t="s">
        <v>59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  <c r="Z2" s="16" t="s">
        <v>231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7"/>
      <c r="AR2" s="16" t="s">
        <v>60</v>
      </c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7"/>
      <c r="BJ2" s="16" t="s">
        <v>61</v>
      </c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7"/>
      <c r="CB2" s="36" t="s">
        <v>62</v>
      </c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7"/>
    </row>
    <row r="3" spans="1:97" ht="18" customHeight="1">
      <c r="A3" s="141" t="s">
        <v>5</v>
      </c>
      <c r="B3" s="142"/>
      <c r="C3" s="142"/>
      <c r="D3" s="142"/>
      <c r="E3" s="142"/>
      <c r="F3" s="142"/>
      <c r="G3" s="143"/>
      <c r="H3" s="3" t="s">
        <v>6</v>
      </c>
      <c r="I3" s="164">
        <f>COUNTIF(I7:I16,"재적")</f>
        <v>6</v>
      </c>
      <c r="J3" s="165"/>
      <c r="K3" s="166"/>
      <c r="L3" s="147" t="s">
        <v>7</v>
      </c>
      <c r="M3" s="147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9"/>
      <c r="Z3" s="3" t="s">
        <v>6</v>
      </c>
      <c r="AA3" s="164">
        <f>COUNTIF(AA7:AA16,"재적")</f>
        <v>4</v>
      </c>
      <c r="AB3" s="165"/>
      <c r="AC3" s="166"/>
      <c r="AD3" s="147" t="s">
        <v>7</v>
      </c>
      <c r="AE3" s="147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9"/>
      <c r="AR3" s="3" t="s">
        <v>6</v>
      </c>
      <c r="AS3" s="164">
        <f>COUNTIF(AS7:AS16,"재적")</f>
        <v>5</v>
      </c>
      <c r="AT3" s="165"/>
      <c r="AU3" s="166"/>
      <c r="AV3" s="147" t="s">
        <v>7</v>
      </c>
      <c r="AW3" s="147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9"/>
      <c r="BJ3" s="40" t="s">
        <v>6</v>
      </c>
      <c r="BK3" s="164">
        <f>COUNTIF(BK7:BK16,"재적")</f>
        <v>10</v>
      </c>
      <c r="BL3" s="165"/>
      <c r="BM3" s="166"/>
      <c r="BN3" s="147" t="s">
        <v>7</v>
      </c>
      <c r="BO3" s="147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9"/>
      <c r="CB3" s="37" t="s">
        <v>6</v>
      </c>
      <c r="CC3" s="164">
        <f>COUNTIF(CC7:CC16,"재적")</f>
        <v>8</v>
      </c>
      <c r="CD3" s="165"/>
      <c r="CE3" s="166"/>
      <c r="CF3" s="147" t="s">
        <v>7</v>
      </c>
      <c r="CG3" s="147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9"/>
    </row>
    <row r="4" spans="1:111" ht="18" customHeight="1">
      <c r="A4" s="144"/>
      <c r="B4" s="145"/>
      <c r="C4" s="145"/>
      <c r="D4" s="145"/>
      <c r="E4" s="145"/>
      <c r="F4" s="145"/>
      <c r="G4" s="146"/>
      <c r="H4" s="4" t="s">
        <v>8</v>
      </c>
      <c r="I4" s="117"/>
      <c r="J4" s="181">
        <v>1440</v>
      </c>
      <c r="K4" s="182"/>
      <c r="L4" s="28">
        <f aca="true" t="shared" si="0" ref="L4:Y4">COUNTIF(L7:L16,"●")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38" t="s">
        <v>8</v>
      </c>
      <c r="AA4" s="119">
        <f>COUNTIF(AA7:AA16,"신입")</f>
        <v>0</v>
      </c>
      <c r="AB4" s="168">
        <v>478</v>
      </c>
      <c r="AC4" s="169"/>
      <c r="AD4" s="28">
        <f aca="true" t="shared" si="1" ref="AD4:AQ4">COUNTIF(AD7:AD16,"●")</f>
        <v>3</v>
      </c>
      <c r="AE4" s="28">
        <f t="shared" si="1"/>
        <v>4</v>
      </c>
      <c r="AF4" s="28">
        <f t="shared" si="1"/>
        <v>4</v>
      </c>
      <c r="AG4" s="28">
        <f t="shared" si="1"/>
        <v>2</v>
      </c>
      <c r="AH4" s="28">
        <f t="shared" si="1"/>
        <v>3</v>
      </c>
      <c r="AI4" s="28">
        <f t="shared" si="1"/>
        <v>4</v>
      </c>
      <c r="AJ4" s="28">
        <f t="shared" si="1"/>
        <v>4</v>
      </c>
      <c r="AK4" s="28">
        <f t="shared" si="1"/>
        <v>4</v>
      </c>
      <c r="AL4" s="28">
        <f t="shared" si="1"/>
        <v>3</v>
      </c>
      <c r="AM4" s="28">
        <f t="shared" si="1"/>
        <v>3</v>
      </c>
      <c r="AN4" s="28">
        <f t="shared" si="1"/>
        <v>4</v>
      </c>
      <c r="AO4" s="28">
        <f t="shared" si="1"/>
        <v>2</v>
      </c>
      <c r="AP4" s="28">
        <f t="shared" si="1"/>
        <v>4</v>
      </c>
      <c r="AQ4" s="28">
        <f t="shared" si="1"/>
        <v>3</v>
      </c>
      <c r="AR4" s="38" t="s">
        <v>8</v>
      </c>
      <c r="AS4" s="119"/>
      <c r="AT4" s="168">
        <v>1062</v>
      </c>
      <c r="AU4" s="169"/>
      <c r="AV4" s="28">
        <f aca="true" t="shared" si="2" ref="AV4:BI4">COUNTIF(AV7:AV16,"●")</f>
        <v>5</v>
      </c>
      <c r="AW4" s="28">
        <f t="shared" si="2"/>
        <v>5</v>
      </c>
      <c r="AX4" s="28">
        <f t="shared" si="2"/>
        <v>3</v>
      </c>
      <c r="AY4" s="28">
        <f t="shared" si="2"/>
        <v>2</v>
      </c>
      <c r="AZ4" s="28">
        <f t="shared" si="2"/>
        <v>5</v>
      </c>
      <c r="BA4" s="28">
        <f t="shared" si="2"/>
        <v>5</v>
      </c>
      <c r="BB4" s="28">
        <f t="shared" si="2"/>
        <v>5</v>
      </c>
      <c r="BC4" s="28">
        <f t="shared" si="2"/>
        <v>3</v>
      </c>
      <c r="BD4" s="28">
        <f t="shared" si="2"/>
        <v>5</v>
      </c>
      <c r="BE4" s="28">
        <f t="shared" si="2"/>
        <v>3</v>
      </c>
      <c r="BF4" s="28">
        <f t="shared" si="2"/>
        <v>5</v>
      </c>
      <c r="BG4" s="28">
        <f t="shared" si="2"/>
        <v>3</v>
      </c>
      <c r="BH4" s="28">
        <f t="shared" si="2"/>
        <v>3</v>
      </c>
      <c r="BI4" s="28">
        <f t="shared" si="2"/>
        <v>5</v>
      </c>
      <c r="BJ4" s="38" t="s">
        <v>8</v>
      </c>
      <c r="BK4" s="119"/>
      <c r="BL4" s="168">
        <v>1224</v>
      </c>
      <c r="BM4" s="169"/>
      <c r="BN4" s="28">
        <f aca="true" t="shared" si="3" ref="BN4:CA4">COUNTIF(BN7:BN16,"●")</f>
        <v>5</v>
      </c>
      <c r="BO4" s="28">
        <f t="shared" si="3"/>
        <v>6</v>
      </c>
      <c r="BP4" s="28">
        <f t="shared" si="3"/>
        <v>5</v>
      </c>
      <c r="BQ4" s="28">
        <f t="shared" si="3"/>
        <v>2</v>
      </c>
      <c r="BR4" s="28">
        <f t="shared" si="3"/>
        <v>5</v>
      </c>
      <c r="BS4" s="28">
        <f t="shared" si="3"/>
        <v>6</v>
      </c>
      <c r="BT4" s="28">
        <f t="shared" si="3"/>
        <v>5</v>
      </c>
      <c r="BU4" s="28">
        <f t="shared" si="3"/>
        <v>5</v>
      </c>
      <c r="BV4" s="28">
        <f t="shared" si="3"/>
        <v>6</v>
      </c>
      <c r="BW4" s="28">
        <f t="shared" si="3"/>
        <v>5</v>
      </c>
      <c r="BX4" s="28">
        <f t="shared" si="3"/>
        <v>5</v>
      </c>
      <c r="BY4" s="28">
        <f t="shared" si="3"/>
        <v>6</v>
      </c>
      <c r="BZ4" s="28">
        <f t="shared" si="3"/>
        <v>6</v>
      </c>
      <c r="CA4" s="28">
        <f t="shared" si="3"/>
        <v>5</v>
      </c>
      <c r="CB4" s="38" t="s">
        <v>8</v>
      </c>
      <c r="CC4" s="119"/>
      <c r="CD4" s="168">
        <v>1785</v>
      </c>
      <c r="CE4" s="169"/>
      <c r="CF4" s="28">
        <f aca="true" t="shared" si="4" ref="CF4:CS4">COUNTIF(CF7:CF16,"●")</f>
        <v>4</v>
      </c>
      <c r="CG4" s="28">
        <f t="shared" si="4"/>
        <v>2</v>
      </c>
      <c r="CH4" s="28">
        <f t="shared" si="4"/>
        <v>4</v>
      </c>
      <c r="CI4" s="28">
        <f t="shared" si="4"/>
        <v>0</v>
      </c>
      <c r="CJ4" s="28">
        <f t="shared" si="4"/>
        <v>1</v>
      </c>
      <c r="CK4" s="28">
        <f t="shared" si="4"/>
        <v>5</v>
      </c>
      <c r="CL4" s="28">
        <f t="shared" si="4"/>
        <v>3</v>
      </c>
      <c r="CM4" s="28">
        <f t="shared" si="4"/>
        <v>6</v>
      </c>
      <c r="CN4" s="28">
        <f t="shared" si="4"/>
        <v>3</v>
      </c>
      <c r="CO4" s="28">
        <f t="shared" si="4"/>
        <v>6</v>
      </c>
      <c r="CP4" s="28">
        <f t="shared" si="4"/>
        <v>3</v>
      </c>
      <c r="CQ4" s="28">
        <f t="shared" si="4"/>
        <v>3</v>
      </c>
      <c r="CR4" s="28">
        <f t="shared" si="4"/>
        <v>5</v>
      </c>
      <c r="CS4" s="28">
        <f t="shared" si="4"/>
        <v>4</v>
      </c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</row>
    <row r="5" spans="1:97" ht="18" customHeight="1">
      <c r="A5" s="214" t="s">
        <v>26</v>
      </c>
      <c r="B5" s="215"/>
      <c r="C5" s="215"/>
      <c r="D5" s="215"/>
      <c r="E5" s="215"/>
      <c r="F5" s="215"/>
      <c r="G5" s="216"/>
      <c r="H5" s="6" t="s">
        <v>9</v>
      </c>
      <c r="I5" s="118"/>
      <c r="J5" s="183"/>
      <c r="K5" s="184"/>
      <c r="L5" s="161">
        <f>Y4*10+I4*10+I5*20+(J7+J8+J9+J10+J11+J12+J13+J14+J15+J16)</f>
        <v>65</v>
      </c>
      <c r="M5" s="161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3"/>
      <c r="Z5" s="6" t="s">
        <v>9</v>
      </c>
      <c r="AA5" s="118">
        <f>COUNTIF(AA7:AA16,"등반")</f>
        <v>0</v>
      </c>
      <c r="AB5" s="170"/>
      <c r="AC5" s="171"/>
      <c r="AD5" s="161">
        <f>AQ4*10+AA4*10+AA5*20+(AB7+AB8+AB9+AB10+AB11+AB12+AB13+AB14+AB15+AB16)</f>
        <v>53</v>
      </c>
      <c r="AE5" s="161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3"/>
      <c r="AR5" s="6" t="s">
        <v>9</v>
      </c>
      <c r="AS5" s="118">
        <f>COUNTIF(AS7:AS16,"등반")</f>
        <v>0</v>
      </c>
      <c r="AT5" s="170"/>
      <c r="AU5" s="171"/>
      <c r="AV5" s="161">
        <f>BI4*10+AS4*10+AS5*20+(AT7+AT8+AT9+AT10+AT11+AT12+AT13+AT14+AT15+AT16)</f>
        <v>110</v>
      </c>
      <c r="AW5" s="161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3"/>
      <c r="BJ5" s="42" t="s">
        <v>9</v>
      </c>
      <c r="BK5" s="118">
        <v>1</v>
      </c>
      <c r="BL5" s="170"/>
      <c r="BM5" s="171"/>
      <c r="BN5" s="161">
        <f>CA4*10+BK4*10+BK5*20+(BL7+BL8+BL9+BL10+BL11+BL12+BL13+BL14+BL15+BL16)</f>
        <v>116</v>
      </c>
      <c r="BO5" s="161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3"/>
      <c r="CB5" s="39" t="s">
        <v>9</v>
      </c>
      <c r="CC5" s="118"/>
      <c r="CD5" s="170"/>
      <c r="CE5" s="171"/>
      <c r="CF5" s="161">
        <f>CS4*10+CC4*10+CC5*20+(CD7+CD8+CD9+CD10+CD11+CD12+CD13+CD14+CD15+CD16)</f>
        <v>115</v>
      </c>
      <c r="CG5" s="161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3"/>
    </row>
    <row r="6" spans="1:97" ht="18" customHeight="1">
      <c r="A6" s="217"/>
      <c r="B6" s="218"/>
      <c r="C6" s="218"/>
      <c r="D6" s="218"/>
      <c r="E6" s="218"/>
      <c r="F6" s="218"/>
      <c r="G6" s="219"/>
      <c r="H6" s="4" t="s">
        <v>10</v>
      </c>
      <c r="I6" s="4" t="s">
        <v>11</v>
      </c>
      <c r="J6" s="4" t="s">
        <v>58</v>
      </c>
      <c r="K6" s="4" t="s">
        <v>12</v>
      </c>
      <c r="L6" s="24">
        <v>1</v>
      </c>
      <c r="M6" s="24">
        <v>2</v>
      </c>
      <c r="N6" s="128">
        <v>3</v>
      </c>
      <c r="O6" s="128">
        <v>4</v>
      </c>
      <c r="P6" s="128">
        <v>5</v>
      </c>
      <c r="Q6" s="128">
        <v>6</v>
      </c>
      <c r="R6" s="128">
        <v>7</v>
      </c>
      <c r="S6" s="128">
        <v>8</v>
      </c>
      <c r="T6" s="128">
        <v>9</v>
      </c>
      <c r="U6" s="128">
        <v>10</v>
      </c>
      <c r="V6" s="128">
        <v>11</v>
      </c>
      <c r="W6" s="128">
        <v>12</v>
      </c>
      <c r="X6" s="128">
        <v>13</v>
      </c>
      <c r="Y6" s="93">
        <v>14</v>
      </c>
      <c r="Z6" s="4" t="s">
        <v>10</v>
      </c>
      <c r="AA6" s="4" t="s">
        <v>11</v>
      </c>
      <c r="AB6" s="4" t="s">
        <v>57</v>
      </c>
      <c r="AC6" s="4" t="s">
        <v>12</v>
      </c>
      <c r="AD6" s="24">
        <v>1</v>
      </c>
      <c r="AE6" s="24">
        <v>2</v>
      </c>
      <c r="AF6" s="128">
        <v>3</v>
      </c>
      <c r="AG6" s="128">
        <v>4</v>
      </c>
      <c r="AH6" s="128">
        <v>5</v>
      </c>
      <c r="AI6" s="128">
        <v>6</v>
      </c>
      <c r="AJ6" s="128">
        <v>7</v>
      </c>
      <c r="AK6" s="128">
        <v>8</v>
      </c>
      <c r="AL6" s="128">
        <v>9</v>
      </c>
      <c r="AM6" s="128">
        <v>10</v>
      </c>
      <c r="AN6" s="128">
        <v>11</v>
      </c>
      <c r="AO6" s="128">
        <v>12</v>
      </c>
      <c r="AP6" s="128">
        <v>13</v>
      </c>
      <c r="AQ6" s="93">
        <v>14</v>
      </c>
      <c r="AR6" s="4" t="s">
        <v>10</v>
      </c>
      <c r="AS6" s="4" t="s">
        <v>11</v>
      </c>
      <c r="AT6" s="4" t="s">
        <v>57</v>
      </c>
      <c r="AU6" s="4" t="s">
        <v>12</v>
      </c>
      <c r="AV6" s="24">
        <v>1</v>
      </c>
      <c r="AW6" s="24">
        <v>2</v>
      </c>
      <c r="AX6" s="128">
        <v>3</v>
      </c>
      <c r="AY6" s="128">
        <v>4</v>
      </c>
      <c r="AZ6" s="128">
        <v>5</v>
      </c>
      <c r="BA6" s="128">
        <v>6</v>
      </c>
      <c r="BB6" s="128">
        <v>7</v>
      </c>
      <c r="BC6" s="128">
        <v>8</v>
      </c>
      <c r="BD6" s="128">
        <v>9</v>
      </c>
      <c r="BE6" s="128">
        <v>10</v>
      </c>
      <c r="BF6" s="128">
        <v>11</v>
      </c>
      <c r="BG6" s="128">
        <v>12</v>
      </c>
      <c r="BH6" s="128">
        <v>13</v>
      </c>
      <c r="BI6" s="93">
        <v>14</v>
      </c>
      <c r="BJ6" s="41" t="s">
        <v>10</v>
      </c>
      <c r="BK6" s="4" t="s">
        <v>11</v>
      </c>
      <c r="BL6" s="4" t="s">
        <v>58</v>
      </c>
      <c r="BM6" s="4" t="s">
        <v>12</v>
      </c>
      <c r="BN6" s="24">
        <v>1</v>
      </c>
      <c r="BO6" s="24">
        <v>2</v>
      </c>
      <c r="BP6" s="128">
        <v>3</v>
      </c>
      <c r="BQ6" s="128">
        <v>4</v>
      </c>
      <c r="BR6" s="128">
        <v>5</v>
      </c>
      <c r="BS6" s="128">
        <v>6</v>
      </c>
      <c r="BT6" s="128">
        <v>7</v>
      </c>
      <c r="BU6" s="128">
        <v>8</v>
      </c>
      <c r="BV6" s="128">
        <v>9</v>
      </c>
      <c r="BW6" s="128">
        <v>10</v>
      </c>
      <c r="BX6" s="128">
        <v>11</v>
      </c>
      <c r="BY6" s="128">
        <v>12</v>
      </c>
      <c r="BZ6" s="128">
        <v>13</v>
      </c>
      <c r="CA6" s="93">
        <v>14</v>
      </c>
      <c r="CB6" s="38" t="s">
        <v>10</v>
      </c>
      <c r="CC6" s="94" t="s">
        <v>11</v>
      </c>
      <c r="CD6" s="94" t="s">
        <v>57</v>
      </c>
      <c r="CE6" s="94" t="s">
        <v>12</v>
      </c>
      <c r="CF6" s="24">
        <v>1</v>
      </c>
      <c r="CG6" s="24">
        <v>2</v>
      </c>
      <c r="CH6" s="128">
        <v>3</v>
      </c>
      <c r="CI6" s="128">
        <v>4</v>
      </c>
      <c r="CJ6" s="128">
        <v>5</v>
      </c>
      <c r="CK6" s="128">
        <v>6</v>
      </c>
      <c r="CL6" s="128">
        <v>7</v>
      </c>
      <c r="CM6" s="128">
        <v>8</v>
      </c>
      <c r="CN6" s="128">
        <v>9</v>
      </c>
      <c r="CO6" s="128">
        <v>10</v>
      </c>
      <c r="CP6" s="128">
        <v>11</v>
      </c>
      <c r="CQ6" s="128">
        <v>12</v>
      </c>
      <c r="CR6" s="128">
        <v>13</v>
      </c>
      <c r="CS6" s="93">
        <v>14</v>
      </c>
    </row>
    <row r="7" spans="1:97" ht="18" customHeight="1">
      <c r="A7" s="95" t="s">
        <v>11</v>
      </c>
      <c r="B7" s="154" t="s">
        <v>27</v>
      </c>
      <c r="C7" s="155"/>
      <c r="D7" s="176" t="s">
        <v>6</v>
      </c>
      <c r="E7" s="176"/>
      <c r="F7" s="176" t="s">
        <v>20</v>
      </c>
      <c r="G7" s="177"/>
      <c r="H7" s="96" t="s">
        <v>68</v>
      </c>
      <c r="I7" s="2" t="s">
        <v>22</v>
      </c>
      <c r="J7" s="97"/>
      <c r="K7" s="24">
        <f aca="true" t="shared" si="5" ref="K7:K12">COUNTIF(L7:Y7,"●")</f>
        <v>14</v>
      </c>
      <c r="L7" s="74" t="s">
        <v>149</v>
      </c>
      <c r="M7" s="74" t="s">
        <v>149</v>
      </c>
      <c r="N7" s="126" t="s">
        <v>101</v>
      </c>
      <c r="O7" s="126" t="s">
        <v>101</v>
      </c>
      <c r="P7" s="126" t="s">
        <v>101</v>
      </c>
      <c r="Q7" s="126" t="s">
        <v>101</v>
      </c>
      <c r="R7" s="126" t="s">
        <v>101</v>
      </c>
      <c r="S7" s="126" t="s">
        <v>101</v>
      </c>
      <c r="T7" s="126" t="s">
        <v>101</v>
      </c>
      <c r="U7" s="126" t="s">
        <v>101</v>
      </c>
      <c r="V7" s="126" t="s">
        <v>101</v>
      </c>
      <c r="W7" s="126" t="s">
        <v>101</v>
      </c>
      <c r="X7" s="126" t="s">
        <v>101</v>
      </c>
      <c r="Y7" s="19" t="s">
        <v>101</v>
      </c>
      <c r="Z7" s="98" t="s">
        <v>72</v>
      </c>
      <c r="AA7" s="2" t="s">
        <v>21</v>
      </c>
      <c r="AB7" s="99">
        <v>5</v>
      </c>
      <c r="AC7" s="24">
        <f>COUNTIF(AD7:AQ7,"●")</f>
        <v>14</v>
      </c>
      <c r="AD7" s="74" t="s">
        <v>149</v>
      </c>
      <c r="AE7" s="74" t="s">
        <v>149</v>
      </c>
      <c r="AF7" s="126" t="s">
        <v>101</v>
      </c>
      <c r="AG7" s="126" t="s">
        <v>101</v>
      </c>
      <c r="AH7" s="126" t="s">
        <v>101</v>
      </c>
      <c r="AI7" s="126" t="s">
        <v>101</v>
      </c>
      <c r="AJ7" s="126" t="s">
        <v>101</v>
      </c>
      <c r="AK7" s="126" t="s">
        <v>101</v>
      </c>
      <c r="AL7" s="126" t="s">
        <v>101</v>
      </c>
      <c r="AM7" s="126" t="s">
        <v>101</v>
      </c>
      <c r="AN7" s="126" t="s">
        <v>101</v>
      </c>
      <c r="AO7" s="126" t="s">
        <v>101</v>
      </c>
      <c r="AP7" s="126" t="s">
        <v>101</v>
      </c>
      <c r="AQ7" s="19" t="s">
        <v>101</v>
      </c>
      <c r="AR7" s="98" t="s">
        <v>75</v>
      </c>
      <c r="AS7" s="2" t="s">
        <v>22</v>
      </c>
      <c r="AT7" s="99"/>
      <c r="AU7" s="24">
        <f>COUNTIF(AV7:BI7,"●")</f>
        <v>14</v>
      </c>
      <c r="AV7" s="74" t="s">
        <v>149</v>
      </c>
      <c r="AW7" s="74" t="s">
        <v>149</v>
      </c>
      <c r="AX7" s="126" t="s">
        <v>101</v>
      </c>
      <c r="AY7" s="126" t="s">
        <v>101</v>
      </c>
      <c r="AZ7" s="126" t="s">
        <v>101</v>
      </c>
      <c r="BA7" s="126" t="s">
        <v>101</v>
      </c>
      <c r="BB7" s="126" t="s">
        <v>101</v>
      </c>
      <c r="BC7" s="126" t="s">
        <v>101</v>
      </c>
      <c r="BD7" s="126" t="s">
        <v>101</v>
      </c>
      <c r="BE7" s="126" t="s">
        <v>101</v>
      </c>
      <c r="BF7" s="126" t="s">
        <v>101</v>
      </c>
      <c r="BG7" s="126" t="s">
        <v>101</v>
      </c>
      <c r="BH7" s="126" t="s">
        <v>101</v>
      </c>
      <c r="BI7" s="19" t="s">
        <v>101</v>
      </c>
      <c r="BJ7" s="98" t="s">
        <v>80</v>
      </c>
      <c r="BK7" s="2" t="s">
        <v>22</v>
      </c>
      <c r="BL7" s="99"/>
      <c r="BM7" s="24">
        <f>COUNTIF(BN7:CA7,"●")</f>
        <v>11</v>
      </c>
      <c r="BN7" s="74" t="s">
        <v>149</v>
      </c>
      <c r="BO7" s="74" t="s">
        <v>149</v>
      </c>
      <c r="BP7" s="126" t="s">
        <v>101</v>
      </c>
      <c r="BQ7" s="126"/>
      <c r="BR7" s="126" t="s">
        <v>101</v>
      </c>
      <c r="BS7" s="126" t="s">
        <v>101</v>
      </c>
      <c r="BT7" s="126" t="s">
        <v>101</v>
      </c>
      <c r="BU7" s="126" t="s">
        <v>101</v>
      </c>
      <c r="BV7" s="126" t="s">
        <v>101</v>
      </c>
      <c r="BW7" s="126"/>
      <c r="BX7" s="126"/>
      <c r="BY7" s="126" t="s">
        <v>101</v>
      </c>
      <c r="BZ7" s="126" t="s">
        <v>101</v>
      </c>
      <c r="CA7" s="19" t="s">
        <v>101</v>
      </c>
      <c r="CB7" s="98" t="s">
        <v>87</v>
      </c>
      <c r="CC7" s="2" t="s">
        <v>22</v>
      </c>
      <c r="CD7" s="99"/>
      <c r="CE7" s="24">
        <f>COUNTIF(CF7:CS7,"●")</f>
        <v>1</v>
      </c>
      <c r="CF7" s="18"/>
      <c r="CG7" s="18"/>
      <c r="CH7" s="35"/>
      <c r="CI7" s="35"/>
      <c r="CJ7" s="35"/>
      <c r="CK7" s="35" t="s">
        <v>101</v>
      </c>
      <c r="CL7" s="35"/>
      <c r="CM7" s="35"/>
      <c r="CN7" s="35"/>
      <c r="CO7" s="35"/>
      <c r="CP7" s="35"/>
      <c r="CQ7" s="35"/>
      <c r="CR7" s="35"/>
      <c r="CS7" s="19"/>
    </row>
    <row r="8" spans="1:97" ht="18" customHeight="1">
      <c r="A8" s="22" t="s">
        <v>28</v>
      </c>
      <c r="B8" s="157">
        <f>F8/D8</f>
        <v>0.8</v>
      </c>
      <c r="C8" s="158"/>
      <c r="D8" s="159">
        <f>I3+AA3+AS3</f>
        <v>15</v>
      </c>
      <c r="E8" s="160"/>
      <c r="F8" s="152">
        <f>Y4+AQ4+BI4</f>
        <v>12</v>
      </c>
      <c r="G8" s="153"/>
      <c r="H8" s="96" t="s">
        <v>69</v>
      </c>
      <c r="I8" s="2" t="s">
        <v>22</v>
      </c>
      <c r="J8" s="97"/>
      <c r="K8" s="24">
        <f t="shared" si="5"/>
        <v>12</v>
      </c>
      <c r="L8" s="74" t="s">
        <v>149</v>
      </c>
      <c r="M8" s="74" t="s">
        <v>149</v>
      </c>
      <c r="N8" s="126" t="s">
        <v>101</v>
      </c>
      <c r="O8" s="126"/>
      <c r="P8" s="126" t="s">
        <v>101</v>
      </c>
      <c r="Q8" s="126" t="s">
        <v>101</v>
      </c>
      <c r="R8" s="126" t="s">
        <v>101</v>
      </c>
      <c r="S8" s="126" t="s">
        <v>101</v>
      </c>
      <c r="T8" s="126"/>
      <c r="U8" s="126" t="s">
        <v>101</v>
      </c>
      <c r="V8" s="126" t="s">
        <v>101</v>
      </c>
      <c r="W8" s="126" t="s">
        <v>101</v>
      </c>
      <c r="X8" s="126" t="s">
        <v>101</v>
      </c>
      <c r="Y8" s="19" t="s">
        <v>101</v>
      </c>
      <c r="Z8" s="98" t="s">
        <v>73</v>
      </c>
      <c r="AA8" s="2" t="s">
        <v>21</v>
      </c>
      <c r="AB8" s="99">
        <v>15</v>
      </c>
      <c r="AC8" s="24">
        <f>COUNTIF(AD8:AQ8,"●")</f>
        <v>13</v>
      </c>
      <c r="AD8" s="74" t="s">
        <v>149</v>
      </c>
      <c r="AE8" s="74" t="s">
        <v>149</v>
      </c>
      <c r="AF8" s="126" t="s">
        <v>101</v>
      </c>
      <c r="AG8" s="126"/>
      <c r="AH8" s="126" t="s">
        <v>101</v>
      </c>
      <c r="AI8" s="126" t="s">
        <v>101</v>
      </c>
      <c r="AJ8" s="126" t="s">
        <v>101</v>
      </c>
      <c r="AK8" s="126" t="s">
        <v>101</v>
      </c>
      <c r="AL8" s="126" t="s">
        <v>101</v>
      </c>
      <c r="AM8" s="126" t="s">
        <v>101</v>
      </c>
      <c r="AN8" s="126" t="s">
        <v>101</v>
      </c>
      <c r="AO8" s="126" t="s">
        <v>101</v>
      </c>
      <c r="AP8" s="126" t="s">
        <v>101</v>
      </c>
      <c r="AQ8" s="19" t="s">
        <v>101</v>
      </c>
      <c r="AR8" s="98" t="s">
        <v>76</v>
      </c>
      <c r="AS8" s="2" t="s">
        <v>22</v>
      </c>
      <c r="AT8" s="99"/>
      <c r="AU8" s="24">
        <f>COUNTIF(AV8:BI8,"●")</f>
        <v>8</v>
      </c>
      <c r="AV8" s="74" t="s">
        <v>149</v>
      </c>
      <c r="AW8" s="74" t="s">
        <v>149</v>
      </c>
      <c r="AX8" s="126"/>
      <c r="AY8" s="126"/>
      <c r="AZ8" s="126" t="s">
        <v>101</v>
      </c>
      <c r="BA8" s="126" t="s">
        <v>101</v>
      </c>
      <c r="BB8" s="126" t="s">
        <v>101</v>
      </c>
      <c r="BC8" s="126"/>
      <c r="BD8" s="126" t="s">
        <v>101</v>
      </c>
      <c r="BE8" s="126"/>
      <c r="BF8" s="126" t="s">
        <v>101</v>
      </c>
      <c r="BG8" s="126"/>
      <c r="BH8" s="126"/>
      <c r="BI8" s="19" t="s">
        <v>101</v>
      </c>
      <c r="BJ8" s="98" t="s">
        <v>81</v>
      </c>
      <c r="BK8" s="2" t="s">
        <v>22</v>
      </c>
      <c r="BL8" s="99"/>
      <c r="BM8" s="24">
        <f aca="true" t="shared" si="6" ref="BM8:BM15">COUNTIF(BN8:CA8,"●")</f>
        <v>0</v>
      </c>
      <c r="BN8" s="18"/>
      <c r="BO8" s="18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19"/>
      <c r="CB8" s="98" t="s">
        <v>88</v>
      </c>
      <c r="CC8" s="2" t="s">
        <v>22</v>
      </c>
      <c r="CD8" s="99"/>
      <c r="CE8" s="24">
        <f aca="true" t="shared" si="7" ref="CE8:CE14">COUNTIF(CF8:CS8,"●")</f>
        <v>0</v>
      </c>
      <c r="CF8" s="18"/>
      <c r="CG8" s="18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19"/>
    </row>
    <row r="9" spans="1:97" ht="18" customHeight="1">
      <c r="A9" s="22" t="s">
        <v>13</v>
      </c>
      <c r="B9" s="157">
        <f>F9/D9</f>
        <v>0.5555555555555556</v>
      </c>
      <c r="C9" s="158"/>
      <c r="D9" s="159">
        <f>BK3+CC3+I19+AA19</f>
        <v>27</v>
      </c>
      <c r="E9" s="160"/>
      <c r="F9" s="154">
        <f>CA4+CS4+Y20+AQ20</f>
        <v>15</v>
      </c>
      <c r="G9" s="156"/>
      <c r="H9" s="96" t="s">
        <v>70</v>
      </c>
      <c r="I9" s="2" t="s">
        <v>22</v>
      </c>
      <c r="J9" s="97">
        <v>1</v>
      </c>
      <c r="K9" s="24">
        <f t="shared" si="5"/>
        <v>12</v>
      </c>
      <c r="L9" s="74" t="s">
        <v>149</v>
      </c>
      <c r="M9" s="74" t="s">
        <v>149</v>
      </c>
      <c r="N9" s="126" t="s">
        <v>101</v>
      </c>
      <c r="O9" s="126"/>
      <c r="P9" s="126" t="s">
        <v>101</v>
      </c>
      <c r="Q9" s="126" t="s">
        <v>101</v>
      </c>
      <c r="R9" s="126" t="s">
        <v>101</v>
      </c>
      <c r="S9" s="126" t="s">
        <v>101</v>
      </c>
      <c r="T9" s="126"/>
      <c r="U9" s="126" t="s">
        <v>101</v>
      </c>
      <c r="V9" s="126" t="s">
        <v>101</v>
      </c>
      <c r="W9" s="126" t="s">
        <v>101</v>
      </c>
      <c r="X9" s="126" t="s">
        <v>101</v>
      </c>
      <c r="Y9" s="19" t="s">
        <v>101</v>
      </c>
      <c r="Z9" s="98" t="s">
        <v>104</v>
      </c>
      <c r="AA9" s="2" t="s">
        <v>22</v>
      </c>
      <c r="AB9" s="99">
        <v>3</v>
      </c>
      <c r="AC9" s="24">
        <f>COUNTIF(AD9:AQ9,"●")</f>
        <v>12</v>
      </c>
      <c r="AD9" s="18" t="s">
        <v>101</v>
      </c>
      <c r="AE9" s="18" t="s">
        <v>101</v>
      </c>
      <c r="AF9" s="35" t="s">
        <v>101</v>
      </c>
      <c r="AG9" s="35" t="s">
        <v>101</v>
      </c>
      <c r="AH9" s="35" t="s">
        <v>101</v>
      </c>
      <c r="AI9" s="35" t="s">
        <v>101</v>
      </c>
      <c r="AJ9" s="35" t="s">
        <v>101</v>
      </c>
      <c r="AK9" s="35" t="s">
        <v>101</v>
      </c>
      <c r="AL9" s="35" t="s">
        <v>101</v>
      </c>
      <c r="AM9" s="35"/>
      <c r="AN9" s="35" t="s">
        <v>101</v>
      </c>
      <c r="AO9" s="35"/>
      <c r="AP9" s="35" t="s">
        <v>101</v>
      </c>
      <c r="AQ9" s="19" t="s">
        <v>101</v>
      </c>
      <c r="AR9" s="98" t="s">
        <v>77</v>
      </c>
      <c r="AS9" s="2" t="s">
        <v>22</v>
      </c>
      <c r="AT9" s="99"/>
      <c r="AU9" s="24">
        <f>COUNTIF(AV9:BI9,"●")</f>
        <v>8</v>
      </c>
      <c r="AV9" s="74" t="s">
        <v>149</v>
      </c>
      <c r="AW9" s="74" t="s">
        <v>149</v>
      </c>
      <c r="AX9" s="126"/>
      <c r="AY9" s="126"/>
      <c r="AZ9" s="126" t="s">
        <v>101</v>
      </c>
      <c r="BA9" s="126" t="s">
        <v>101</v>
      </c>
      <c r="BB9" s="126" t="s">
        <v>101</v>
      </c>
      <c r="BC9" s="126"/>
      <c r="BD9" s="126" t="s">
        <v>101</v>
      </c>
      <c r="BE9" s="126"/>
      <c r="BF9" s="126" t="s">
        <v>101</v>
      </c>
      <c r="BG9" s="126"/>
      <c r="BH9" s="126"/>
      <c r="BI9" s="19" t="s">
        <v>101</v>
      </c>
      <c r="BJ9" s="98" t="s">
        <v>82</v>
      </c>
      <c r="BK9" s="2" t="s">
        <v>22</v>
      </c>
      <c r="BL9" s="99">
        <v>4</v>
      </c>
      <c r="BM9" s="24">
        <f t="shared" si="6"/>
        <v>13</v>
      </c>
      <c r="BN9" s="74" t="s">
        <v>149</v>
      </c>
      <c r="BO9" s="74" t="s">
        <v>149</v>
      </c>
      <c r="BP9" s="126" t="s">
        <v>101</v>
      </c>
      <c r="BQ9" s="126"/>
      <c r="BR9" s="126" t="s">
        <v>101</v>
      </c>
      <c r="BS9" s="126" t="s">
        <v>101</v>
      </c>
      <c r="BT9" s="126" t="s">
        <v>101</v>
      </c>
      <c r="BU9" s="126" t="s">
        <v>101</v>
      </c>
      <c r="BV9" s="126" t="s">
        <v>101</v>
      </c>
      <c r="BW9" s="126" t="s">
        <v>101</v>
      </c>
      <c r="BX9" s="126" t="s">
        <v>101</v>
      </c>
      <c r="BY9" s="126" t="s">
        <v>101</v>
      </c>
      <c r="BZ9" s="126" t="s">
        <v>101</v>
      </c>
      <c r="CA9" s="19" t="s">
        <v>101</v>
      </c>
      <c r="CB9" s="98" t="s">
        <v>92</v>
      </c>
      <c r="CC9" s="2" t="s">
        <v>22</v>
      </c>
      <c r="CD9" s="99">
        <v>13</v>
      </c>
      <c r="CE9" s="24">
        <f t="shared" si="7"/>
        <v>8</v>
      </c>
      <c r="CF9" s="18"/>
      <c r="CG9" s="18"/>
      <c r="CH9" s="35" t="s">
        <v>101</v>
      </c>
      <c r="CI9" s="35"/>
      <c r="CJ9" s="35"/>
      <c r="CK9" s="35" t="s">
        <v>101</v>
      </c>
      <c r="CL9" s="35" t="s">
        <v>101</v>
      </c>
      <c r="CM9" s="35" t="s">
        <v>101</v>
      </c>
      <c r="CN9" s="35" t="s">
        <v>101</v>
      </c>
      <c r="CO9" s="35" t="s">
        <v>101</v>
      </c>
      <c r="CP9" s="35"/>
      <c r="CQ9" s="35"/>
      <c r="CR9" s="35" t="s">
        <v>101</v>
      </c>
      <c r="CS9" s="19" t="s">
        <v>101</v>
      </c>
    </row>
    <row r="10" spans="1:97" ht="18" customHeight="1">
      <c r="A10" s="22" t="s">
        <v>14</v>
      </c>
      <c r="B10" s="157">
        <f>F10/D10</f>
        <v>0.6666666666666666</v>
      </c>
      <c r="C10" s="158"/>
      <c r="D10" s="159">
        <f>AS19+BK19+CC19</f>
        <v>18</v>
      </c>
      <c r="E10" s="160"/>
      <c r="F10" s="154">
        <f>BI20+CA20+CS20</f>
        <v>12</v>
      </c>
      <c r="G10" s="156"/>
      <c r="H10" s="96" t="s">
        <v>71</v>
      </c>
      <c r="I10" s="2" t="s">
        <v>22</v>
      </c>
      <c r="J10" s="97">
        <v>24</v>
      </c>
      <c r="K10" s="24">
        <f t="shared" si="5"/>
        <v>12</v>
      </c>
      <c r="L10" s="74" t="s">
        <v>149</v>
      </c>
      <c r="M10" s="74" t="s">
        <v>149</v>
      </c>
      <c r="N10" s="126" t="s">
        <v>101</v>
      </c>
      <c r="O10" s="126"/>
      <c r="P10" s="126" t="s">
        <v>101</v>
      </c>
      <c r="Q10" s="126" t="s">
        <v>101</v>
      </c>
      <c r="R10" s="126" t="s">
        <v>101</v>
      </c>
      <c r="S10" s="126" t="s">
        <v>101</v>
      </c>
      <c r="T10" s="126" t="s">
        <v>101</v>
      </c>
      <c r="U10" s="126" t="s">
        <v>101</v>
      </c>
      <c r="V10" s="126" t="s">
        <v>101</v>
      </c>
      <c r="W10" s="126" t="s">
        <v>101</v>
      </c>
      <c r="X10" s="126"/>
      <c r="Y10" s="19" t="s">
        <v>101</v>
      </c>
      <c r="Z10" s="98" t="s">
        <v>210</v>
      </c>
      <c r="AA10" s="2" t="s">
        <v>21</v>
      </c>
      <c r="AB10" s="99"/>
      <c r="AC10" s="24">
        <f>COUNTIF(AD10:AQ10,"●")</f>
        <v>8</v>
      </c>
      <c r="AD10" s="74"/>
      <c r="AE10" s="18" t="s">
        <v>101</v>
      </c>
      <c r="AF10" s="18" t="s">
        <v>101</v>
      </c>
      <c r="AG10" s="35"/>
      <c r="AH10" s="35"/>
      <c r="AI10" s="18" t="s">
        <v>101</v>
      </c>
      <c r="AJ10" s="18" t="s">
        <v>101</v>
      </c>
      <c r="AK10" s="35" t="s">
        <v>101</v>
      </c>
      <c r="AL10" s="35"/>
      <c r="AM10" s="35" t="s">
        <v>101</v>
      </c>
      <c r="AN10" s="35" t="s">
        <v>101</v>
      </c>
      <c r="AO10" s="35"/>
      <c r="AP10" s="35" t="s">
        <v>101</v>
      </c>
      <c r="AQ10" s="19"/>
      <c r="AR10" s="132" t="s">
        <v>78</v>
      </c>
      <c r="AS10" s="2" t="s">
        <v>22</v>
      </c>
      <c r="AT10" s="99"/>
      <c r="AU10" s="24">
        <f>COUNTIF(AV10:BI10,"●")</f>
        <v>14</v>
      </c>
      <c r="AV10" s="74" t="s">
        <v>149</v>
      </c>
      <c r="AW10" s="74" t="s">
        <v>149</v>
      </c>
      <c r="AX10" s="126" t="s">
        <v>101</v>
      </c>
      <c r="AY10" s="126" t="s">
        <v>101</v>
      </c>
      <c r="AZ10" s="126" t="s">
        <v>101</v>
      </c>
      <c r="BA10" s="126" t="s">
        <v>101</v>
      </c>
      <c r="BB10" s="126" t="s">
        <v>101</v>
      </c>
      <c r="BC10" s="126" t="s">
        <v>101</v>
      </c>
      <c r="BD10" s="126" t="s">
        <v>101</v>
      </c>
      <c r="BE10" s="126" t="s">
        <v>101</v>
      </c>
      <c r="BF10" s="126" t="s">
        <v>101</v>
      </c>
      <c r="BG10" s="126" t="s">
        <v>101</v>
      </c>
      <c r="BH10" s="126" t="s">
        <v>101</v>
      </c>
      <c r="BI10" s="19" t="s">
        <v>101</v>
      </c>
      <c r="BJ10" s="98" t="s">
        <v>83</v>
      </c>
      <c r="BK10" s="2" t="s">
        <v>22</v>
      </c>
      <c r="BL10" s="99"/>
      <c r="BM10" s="24">
        <f t="shared" si="6"/>
        <v>12</v>
      </c>
      <c r="BN10" s="74" t="s">
        <v>149</v>
      </c>
      <c r="BO10" s="74" t="s">
        <v>149</v>
      </c>
      <c r="BP10" s="126" t="s">
        <v>101</v>
      </c>
      <c r="BQ10" s="126"/>
      <c r="BR10" s="126" t="s">
        <v>101</v>
      </c>
      <c r="BS10" s="126" t="s">
        <v>101</v>
      </c>
      <c r="BT10" s="126" t="s">
        <v>101</v>
      </c>
      <c r="BU10" s="126" t="s">
        <v>101</v>
      </c>
      <c r="BV10" s="126" t="s">
        <v>101</v>
      </c>
      <c r="BW10" s="126" t="s">
        <v>101</v>
      </c>
      <c r="BX10" s="126" t="s">
        <v>101</v>
      </c>
      <c r="BY10" s="126" t="s">
        <v>101</v>
      </c>
      <c r="BZ10" s="126" t="s">
        <v>101</v>
      </c>
      <c r="CA10" s="19"/>
      <c r="CB10" s="98" t="s">
        <v>89</v>
      </c>
      <c r="CC10" s="2" t="s">
        <v>22</v>
      </c>
      <c r="CD10" s="99">
        <v>48</v>
      </c>
      <c r="CE10" s="24">
        <f>COUNTIF(CF10:CS10,"●")</f>
        <v>13</v>
      </c>
      <c r="CF10" s="74" t="s">
        <v>149</v>
      </c>
      <c r="CG10" s="74" t="s">
        <v>149</v>
      </c>
      <c r="CH10" s="126" t="s">
        <v>101</v>
      </c>
      <c r="CI10" s="126"/>
      <c r="CJ10" s="126" t="s">
        <v>101</v>
      </c>
      <c r="CK10" s="126" t="s">
        <v>101</v>
      </c>
      <c r="CL10" s="126" t="s">
        <v>101</v>
      </c>
      <c r="CM10" s="126" t="s">
        <v>101</v>
      </c>
      <c r="CN10" s="126" t="s">
        <v>101</v>
      </c>
      <c r="CO10" s="126" t="s">
        <v>101</v>
      </c>
      <c r="CP10" s="126" t="s">
        <v>101</v>
      </c>
      <c r="CQ10" s="126" t="s">
        <v>101</v>
      </c>
      <c r="CR10" s="126" t="s">
        <v>101</v>
      </c>
      <c r="CS10" s="19" t="s">
        <v>101</v>
      </c>
    </row>
    <row r="11" spans="1:97" ht="18" customHeight="1">
      <c r="A11" s="22" t="s">
        <v>150</v>
      </c>
      <c r="B11" s="159"/>
      <c r="C11" s="203"/>
      <c r="D11" s="203"/>
      <c r="E11" s="203"/>
      <c r="F11" s="203"/>
      <c r="G11" s="204"/>
      <c r="H11" s="96" t="s">
        <v>100</v>
      </c>
      <c r="I11" s="2" t="s">
        <v>22</v>
      </c>
      <c r="J11" s="97"/>
      <c r="K11" s="24">
        <f t="shared" si="5"/>
        <v>7</v>
      </c>
      <c r="L11" s="74" t="s">
        <v>149</v>
      </c>
      <c r="M11" s="74" t="s">
        <v>149</v>
      </c>
      <c r="N11" s="126" t="s">
        <v>101</v>
      </c>
      <c r="O11" s="126"/>
      <c r="P11" s="126" t="s">
        <v>101</v>
      </c>
      <c r="Q11" s="126" t="s">
        <v>101</v>
      </c>
      <c r="R11" s="126" t="s">
        <v>101</v>
      </c>
      <c r="S11" s="126"/>
      <c r="T11" s="126"/>
      <c r="U11" s="126" t="s">
        <v>101</v>
      </c>
      <c r="V11" s="126"/>
      <c r="W11" s="126"/>
      <c r="X11" s="126"/>
      <c r="Y11" s="19"/>
      <c r="Z11" s="98"/>
      <c r="AA11" s="2"/>
      <c r="AB11" s="99"/>
      <c r="AC11" s="24"/>
      <c r="AD11" s="18"/>
      <c r="AE11" s="18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19"/>
      <c r="AR11" s="98" t="s">
        <v>79</v>
      </c>
      <c r="AS11" s="2" t="s">
        <v>22</v>
      </c>
      <c r="AT11" s="99">
        <v>60</v>
      </c>
      <c r="AU11" s="24">
        <f>COUNTIF(AV11:BI11,"●")</f>
        <v>13</v>
      </c>
      <c r="AV11" s="74" t="s">
        <v>149</v>
      </c>
      <c r="AW11" s="74" t="s">
        <v>149</v>
      </c>
      <c r="AX11" s="126" t="s">
        <v>101</v>
      </c>
      <c r="AY11" s="126"/>
      <c r="AZ11" s="126" t="s">
        <v>101</v>
      </c>
      <c r="BA11" s="126" t="s">
        <v>101</v>
      </c>
      <c r="BB11" s="126" t="s">
        <v>101</v>
      </c>
      <c r="BC11" s="126" t="s">
        <v>101</v>
      </c>
      <c r="BD11" s="126" t="s">
        <v>101</v>
      </c>
      <c r="BE11" s="126" t="s">
        <v>101</v>
      </c>
      <c r="BF11" s="126" t="s">
        <v>101</v>
      </c>
      <c r="BG11" s="126" t="s">
        <v>101</v>
      </c>
      <c r="BH11" s="126" t="s">
        <v>101</v>
      </c>
      <c r="BI11" s="19" t="s">
        <v>101</v>
      </c>
      <c r="BJ11" s="98" t="s">
        <v>84</v>
      </c>
      <c r="BK11" s="2" t="s">
        <v>22</v>
      </c>
      <c r="BL11" s="99">
        <v>40</v>
      </c>
      <c r="BM11" s="24">
        <f t="shared" si="6"/>
        <v>14</v>
      </c>
      <c r="BN11" s="74" t="s">
        <v>149</v>
      </c>
      <c r="BO11" s="74" t="s">
        <v>149</v>
      </c>
      <c r="BP11" s="126" t="s">
        <v>101</v>
      </c>
      <c r="BQ11" s="126" t="s">
        <v>101</v>
      </c>
      <c r="BR11" s="126" t="s">
        <v>101</v>
      </c>
      <c r="BS11" s="126" t="s">
        <v>101</v>
      </c>
      <c r="BT11" s="126" t="s">
        <v>101</v>
      </c>
      <c r="BU11" s="126" t="s">
        <v>101</v>
      </c>
      <c r="BV11" s="126" t="s">
        <v>101</v>
      </c>
      <c r="BW11" s="126" t="s">
        <v>101</v>
      </c>
      <c r="BX11" s="126" t="s">
        <v>101</v>
      </c>
      <c r="BY11" s="126" t="s">
        <v>101</v>
      </c>
      <c r="BZ11" s="126" t="s">
        <v>101</v>
      </c>
      <c r="CA11" s="19" t="s">
        <v>101</v>
      </c>
      <c r="CB11" s="98" t="s">
        <v>90</v>
      </c>
      <c r="CC11" s="2" t="s">
        <v>22</v>
      </c>
      <c r="CD11" s="99"/>
      <c r="CE11" s="24">
        <f>COUNTIF(CF11:CS11,"●")</f>
        <v>11</v>
      </c>
      <c r="CF11" s="74" t="s">
        <v>149</v>
      </c>
      <c r="CG11" s="74" t="s">
        <v>149</v>
      </c>
      <c r="CH11" s="126" t="s">
        <v>101</v>
      </c>
      <c r="CI11" s="126"/>
      <c r="CJ11" s="126"/>
      <c r="CK11" s="126"/>
      <c r="CL11" s="126" t="s">
        <v>101</v>
      </c>
      <c r="CM11" s="126" t="s">
        <v>101</v>
      </c>
      <c r="CN11" s="126" t="s">
        <v>101</v>
      </c>
      <c r="CO11" s="126" t="s">
        <v>101</v>
      </c>
      <c r="CP11" s="126" t="s">
        <v>101</v>
      </c>
      <c r="CQ11" s="126" t="s">
        <v>101</v>
      </c>
      <c r="CR11" s="126" t="s">
        <v>101</v>
      </c>
      <c r="CS11" s="19" t="s">
        <v>101</v>
      </c>
    </row>
    <row r="12" spans="1:97" ht="18" customHeight="1" thickBot="1">
      <c r="A12" s="23" t="s">
        <v>195</v>
      </c>
      <c r="B12" s="211">
        <v>1</v>
      </c>
      <c r="C12" s="212"/>
      <c r="D12" s="212"/>
      <c r="E12" s="212"/>
      <c r="F12" s="212"/>
      <c r="G12" s="213"/>
      <c r="H12" s="96" t="s">
        <v>197</v>
      </c>
      <c r="I12" s="2" t="s">
        <v>6</v>
      </c>
      <c r="J12" s="97"/>
      <c r="K12" s="24">
        <f t="shared" si="5"/>
        <v>7</v>
      </c>
      <c r="L12" s="18"/>
      <c r="M12" s="18"/>
      <c r="N12" s="35"/>
      <c r="O12" s="35"/>
      <c r="P12" s="126" t="s">
        <v>101</v>
      </c>
      <c r="Q12" s="126" t="s">
        <v>101</v>
      </c>
      <c r="R12" s="126" t="s">
        <v>101</v>
      </c>
      <c r="S12" s="126" t="s">
        <v>101</v>
      </c>
      <c r="T12" s="126"/>
      <c r="U12" s="126" t="s">
        <v>101</v>
      </c>
      <c r="V12" s="126" t="s">
        <v>101</v>
      </c>
      <c r="W12" s="126"/>
      <c r="X12" s="126" t="s">
        <v>101</v>
      </c>
      <c r="Y12" s="19"/>
      <c r="Z12" s="98"/>
      <c r="AA12" s="2"/>
      <c r="AB12" s="99"/>
      <c r="AC12" s="24"/>
      <c r="AD12" s="18"/>
      <c r="AE12" s="18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19"/>
      <c r="AR12" s="100"/>
      <c r="AS12" s="2"/>
      <c r="AT12" s="99"/>
      <c r="AU12" s="24"/>
      <c r="AV12" s="18"/>
      <c r="AW12" s="18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19"/>
      <c r="BJ12" s="98" t="s">
        <v>85</v>
      </c>
      <c r="BK12" s="2" t="s">
        <v>22</v>
      </c>
      <c r="BL12" s="99">
        <v>2</v>
      </c>
      <c r="BM12" s="24">
        <f t="shared" si="6"/>
        <v>14</v>
      </c>
      <c r="BN12" s="74" t="s">
        <v>149</v>
      </c>
      <c r="BO12" s="74" t="s">
        <v>149</v>
      </c>
      <c r="BP12" s="126" t="s">
        <v>101</v>
      </c>
      <c r="BQ12" s="126" t="s">
        <v>101</v>
      </c>
      <c r="BR12" s="126" t="s">
        <v>101</v>
      </c>
      <c r="BS12" s="126" t="s">
        <v>101</v>
      </c>
      <c r="BT12" s="126" t="s">
        <v>101</v>
      </c>
      <c r="BU12" s="126" t="s">
        <v>101</v>
      </c>
      <c r="BV12" s="126" t="s">
        <v>101</v>
      </c>
      <c r="BW12" s="126" t="s">
        <v>101</v>
      </c>
      <c r="BX12" s="126" t="s">
        <v>101</v>
      </c>
      <c r="BY12" s="126" t="s">
        <v>101</v>
      </c>
      <c r="BZ12" s="126" t="s">
        <v>101</v>
      </c>
      <c r="CA12" s="19" t="s">
        <v>101</v>
      </c>
      <c r="CB12" s="98" t="s">
        <v>91</v>
      </c>
      <c r="CC12" s="2" t="s">
        <v>22</v>
      </c>
      <c r="CD12" s="99"/>
      <c r="CE12" s="24">
        <f>COUNTIF(CF12:CS12,"●")</f>
        <v>6</v>
      </c>
      <c r="CF12" s="74" t="s">
        <v>149</v>
      </c>
      <c r="CG12" s="18"/>
      <c r="CH12" s="35" t="s">
        <v>101</v>
      </c>
      <c r="CI12" s="35"/>
      <c r="CJ12" s="35"/>
      <c r="CK12" s="35"/>
      <c r="CL12" s="35"/>
      <c r="CM12" s="35" t="s">
        <v>101</v>
      </c>
      <c r="CN12" s="35"/>
      <c r="CO12" s="35" t="s">
        <v>101</v>
      </c>
      <c r="CP12" s="35" t="s">
        <v>101</v>
      </c>
      <c r="CQ12" s="35"/>
      <c r="CR12" s="35" t="s">
        <v>101</v>
      </c>
      <c r="CS12" s="19"/>
    </row>
    <row r="13" spans="1:97" ht="18" customHeight="1" thickTop="1">
      <c r="A13" s="150" t="s">
        <v>12</v>
      </c>
      <c r="B13" s="187">
        <f>(B8+B9+B10)/3</f>
        <v>0.674074074074074</v>
      </c>
      <c r="C13" s="188"/>
      <c r="D13" s="191">
        <f>SUM(D8:E10)</f>
        <v>60</v>
      </c>
      <c r="E13" s="192"/>
      <c r="F13" s="172">
        <f>SUM(F8:G10)+B11+B12</f>
        <v>40</v>
      </c>
      <c r="G13" s="173"/>
      <c r="H13" s="101"/>
      <c r="I13" s="2"/>
      <c r="J13" s="97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19"/>
      <c r="Z13" s="100"/>
      <c r="AA13" s="2"/>
      <c r="AB13" s="99"/>
      <c r="AC13" s="24"/>
      <c r="AD13" s="18"/>
      <c r="AE13" s="18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19"/>
      <c r="AR13" s="100"/>
      <c r="AS13" s="2"/>
      <c r="AT13" s="99"/>
      <c r="AU13" s="24"/>
      <c r="AV13" s="18"/>
      <c r="AW13" s="18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19"/>
      <c r="BJ13" s="98" t="s">
        <v>86</v>
      </c>
      <c r="BK13" s="2" t="s">
        <v>22</v>
      </c>
      <c r="BL13" s="99"/>
      <c r="BM13" s="24">
        <f t="shared" si="6"/>
        <v>0</v>
      </c>
      <c r="BN13" s="18"/>
      <c r="BO13" s="18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19"/>
      <c r="CB13" s="98" t="s">
        <v>208</v>
      </c>
      <c r="CC13" s="2" t="s">
        <v>22</v>
      </c>
      <c r="CD13" s="99">
        <v>14</v>
      </c>
      <c r="CE13" s="24">
        <f>COUNTIF(CF13:CS13,"●")</f>
        <v>5</v>
      </c>
      <c r="CF13" s="74" t="s">
        <v>149</v>
      </c>
      <c r="CG13" s="18"/>
      <c r="CH13" s="35"/>
      <c r="CI13" s="35"/>
      <c r="CJ13" s="35"/>
      <c r="CK13" s="35" t="s">
        <v>101</v>
      </c>
      <c r="CL13" s="35"/>
      <c r="CM13" s="35" t="s">
        <v>101</v>
      </c>
      <c r="CN13" s="35"/>
      <c r="CO13" s="35" t="s">
        <v>101</v>
      </c>
      <c r="CP13" s="35"/>
      <c r="CQ13" s="35"/>
      <c r="CR13" s="35"/>
      <c r="CS13" s="19" t="s">
        <v>101</v>
      </c>
    </row>
    <row r="14" spans="1:97" ht="18" customHeight="1" thickBot="1">
      <c r="A14" s="151"/>
      <c r="B14" s="189"/>
      <c r="C14" s="190"/>
      <c r="D14" s="193"/>
      <c r="E14" s="194"/>
      <c r="F14" s="174"/>
      <c r="G14" s="175"/>
      <c r="H14" s="102"/>
      <c r="I14" s="2"/>
      <c r="J14" s="97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19"/>
      <c r="Z14" s="103"/>
      <c r="AA14" s="2"/>
      <c r="AB14" s="99"/>
      <c r="AC14" s="24"/>
      <c r="AD14" s="18"/>
      <c r="AE14" s="18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19"/>
      <c r="AR14" s="100"/>
      <c r="AS14" s="2"/>
      <c r="AT14" s="99"/>
      <c r="AU14" s="24"/>
      <c r="AV14" s="18"/>
      <c r="AW14" s="18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19"/>
      <c r="BJ14" s="98" t="s">
        <v>152</v>
      </c>
      <c r="BK14" s="2" t="s">
        <v>22</v>
      </c>
      <c r="BL14" s="99"/>
      <c r="BM14" s="24">
        <f t="shared" si="6"/>
        <v>3</v>
      </c>
      <c r="BN14" s="18"/>
      <c r="BO14" s="74" t="s">
        <v>149</v>
      </c>
      <c r="BP14" s="126"/>
      <c r="BQ14" s="126"/>
      <c r="BR14" s="126"/>
      <c r="BS14" s="126"/>
      <c r="BT14" s="126"/>
      <c r="BU14" s="126"/>
      <c r="BV14" s="126" t="s">
        <v>101</v>
      </c>
      <c r="BW14" s="126" t="s">
        <v>101</v>
      </c>
      <c r="BX14" s="126"/>
      <c r="BY14" s="126"/>
      <c r="BZ14" s="126"/>
      <c r="CA14" s="19"/>
      <c r="CB14" s="98" t="s">
        <v>196</v>
      </c>
      <c r="CC14" s="2" t="s">
        <v>22</v>
      </c>
      <c r="CD14" s="99"/>
      <c r="CE14" s="24">
        <f>COUNTIF(CF14:CS14,"●")</f>
        <v>5</v>
      </c>
      <c r="CF14" s="74"/>
      <c r="CG14" s="18"/>
      <c r="CH14" s="35"/>
      <c r="CI14" s="35"/>
      <c r="CJ14" s="35"/>
      <c r="CK14" s="35" t="s">
        <v>101</v>
      </c>
      <c r="CL14" s="35"/>
      <c r="CM14" s="35" t="s">
        <v>101</v>
      </c>
      <c r="CN14" s="35"/>
      <c r="CO14" s="35" t="s">
        <v>101</v>
      </c>
      <c r="CP14" s="35"/>
      <c r="CQ14" s="35" t="s">
        <v>101</v>
      </c>
      <c r="CR14" s="35" t="s">
        <v>101</v>
      </c>
      <c r="CS14" s="19"/>
    </row>
    <row r="15" spans="1:97" ht="18" customHeight="1">
      <c r="A15" s="195" t="s">
        <v>45</v>
      </c>
      <c r="B15" s="196"/>
      <c r="C15" s="196"/>
      <c r="D15" s="196"/>
      <c r="E15" s="196"/>
      <c r="F15" s="196"/>
      <c r="G15" s="197"/>
      <c r="H15" s="102"/>
      <c r="I15" s="2"/>
      <c r="J15" s="97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19"/>
      <c r="Z15" s="103"/>
      <c r="AA15" s="2"/>
      <c r="AB15" s="99"/>
      <c r="AC15" s="24"/>
      <c r="AD15" s="18"/>
      <c r="AE15" s="18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19"/>
      <c r="AR15" s="104"/>
      <c r="AS15" s="2"/>
      <c r="AT15" s="99"/>
      <c r="AU15" s="24"/>
      <c r="AV15" s="18"/>
      <c r="AW15" s="18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19"/>
      <c r="BJ15" s="98" t="s">
        <v>207</v>
      </c>
      <c r="BK15" s="2" t="s">
        <v>22</v>
      </c>
      <c r="BL15" s="99"/>
      <c r="BM15" s="24">
        <f t="shared" si="6"/>
        <v>1</v>
      </c>
      <c r="BN15" s="18"/>
      <c r="BO15" s="18"/>
      <c r="BP15" s="35"/>
      <c r="BQ15" s="35"/>
      <c r="BR15" s="35"/>
      <c r="BS15" s="35" t="s">
        <v>101</v>
      </c>
      <c r="BT15" s="35"/>
      <c r="BU15" s="35"/>
      <c r="BV15" s="35"/>
      <c r="BW15" s="35"/>
      <c r="BX15" s="35"/>
      <c r="BY15" s="35"/>
      <c r="BZ15" s="35"/>
      <c r="CA15" s="19"/>
      <c r="CB15" s="98"/>
      <c r="CC15" s="2"/>
      <c r="CD15" s="99"/>
      <c r="CE15" s="24"/>
      <c r="CF15" s="74"/>
      <c r="CG15" s="18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19"/>
    </row>
    <row r="16" spans="1:97" ht="18" customHeight="1" thickBot="1">
      <c r="A16" s="198"/>
      <c r="B16" s="199"/>
      <c r="C16" s="199"/>
      <c r="D16" s="199"/>
      <c r="E16" s="199"/>
      <c r="F16" s="199"/>
      <c r="G16" s="200"/>
      <c r="H16" s="105"/>
      <c r="I16" s="33"/>
      <c r="J16" s="106"/>
      <c r="K16" s="34"/>
      <c r="L16" s="21"/>
      <c r="M16" s="21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20"/>
      <c r="Z16" s="107"/>
      <c r="AA16" s="33"/>
      <c r="AB16" s="108"/>
      <c r="AC16" s="34"/>
      <c r="AD16" s="21"/>
      <c r="AE16" s="21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20"/>
      <c r="AR16" s="107"/>
      <c r="AS16" s="33"/>
      <c r="AT16" s="108"/>
      <c r="AU16" s="34"/>
      <c r="AV16" s="21"/>
      <c r="AW16" s="21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20"/>
      <c r="BJ16" s="98" t="s">
        <v>217</v>
      </c>
      <c r="BK16" s="2" t="s">
        <v>22</v>
      </c>
      <c r="BL16" s="99"/>
      <c r="BM16" s="24">
        <f>COUNTIF(BN16:CA16,"●")</f>
        <v>4</v>
      </c>
      <c r="BN16" s="21"/>
      <c r="BO16" s="21"/>
      <c r="BP16" s="127"/>
      <c r="BQ16" s="127"/>
      <c r="BR16" s="127"/>
      <c r="BS16" s="127"/>
      <c r="BT16" s="127"/>
      <c r="BU16" s="127"/>
      <c r="BV16" s="127"/>
      <c r="BW16" s="127"/>
      <c r="BX16" s="126" t="s">
        <v>101</v>
      </c>
      <c r="BY16" s="126" t="s">
        <v>101</v>
      </c>
      <c r="BZ16" s="126" t="s">
        <v>101</v>
      </c>
      <c r="CA16" s="19" t="s">
        <v>101</v>
      </c>
      <c r="CB16" s="107"/>
      <c r="CC16" s="33"/>
      <c r="CD16" s="108"/>
      <c r="CE16" s="34"/>
      <c r="CF16" s="21"/>
      <c r="CG16" s="21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20"/>
    </row>
    <row r="17" spans="1:111" ht="18" customHeight="1">
      <c r="A17" s="209" t="s">
        <v>157</v>
      </c>
      <c r="B17" s="210"/>
      <c r="C17" s="85" t="s">
        <v>158</v>
      </c>
      <c r="D17" s="86">
        <v>1</v>
      </c>
      <c r="E17" s="76" t="s">
        <v>159</v>
      </c>
      <c r="F17" s="76" t="s">
        <v>160</v>
      </c>
      <c r="G17" s="80" t="s">
        <v>161</v>
      </c>
      <c r="H17" s="13" t="s">
        <v>4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  <c r="Z17" s="13" t="s">
        <v>17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5"/>
      <c r="AR17" s="205" t="s">
        <v>19</v>
      </c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206"/>
      <c r="BJ17" s="185" t="s">
        <v>18</v>
      </c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3" t="s">
        <v>16</v>
      </c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5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</row>
    <row r="18" spans="1:111" ht="18" customHeight="1">
      <c r="A18" s="201" t="s">
        <v>163</v>
      </c>
      <c r="B18" s="202"/>
      <c r="C18" s="75">
        <v>1</v>
      </c>
      <c r="D18" s="76" t="s">
        <v>162</v>
      </c>
      <c r="E18" s="76"/>
      <c r="F18" s="76"/>
      <c r="G18" s="77"/>
      <c r="H18" s="16" t="s">
        <v>148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/>
      <c r="Z18" s="16" t="s">
        <v>63</v>
      </c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/>
      <c r="AR18" s="178" t="s">
        <v>65</v>
      </c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80"/>
      <c r="BJ18" s="179" t="s">
        <v>209</v>
      </c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8" t="s">
        <v>67</v>
      </c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80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</row>
    <row r="19" spans="1:111" ht="18" customHeight="1">
      <c r="A19" s="201" t="s">
        <v>205</v>
      </c>
      <c r="B19" s="202"/>
      <c r="C19" s="78">
        <v>1</v>
      </c>
      <c r="D19" s="76" t="s">
        <v>206</v>
      </c>
      <c r="E19" s="76"/>
      <c r="F19" s="76"/>
      <c r="G19" s="77"/>
      <c r="H19" s="40" t="s">
        <v>6</v>
      </c>
      <c r="I19" s="164">
        <f>COUNTIF(I23:I30,"재적")</f>
        <v>5</v>
      </c>
      <c r="J19" s="165"/>
      <c r="K19" s="166"/>
      <c r="L19" s="147" t="s">
        <v>7</v>
      </c>
      <c r="M19" s="147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9"/>
      <c r="Z19" s="40" t="s">
        <v>6</v>
      </c>
      <c r="AA19" s="164">
        <f>COUNTIF(AA23:AA30,"재적")</f>
        <v>4</v>
      </c>
      <c r="AB19" s="165"/>
      <c r="AC19" s="166"/>
      <c r="AD19" s="147" t="s">
        <v>7</v>
      </c>
      <c r="AE19" s="147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9"/>
      <c r="AR19" s="40" t="s">
        <v>6</v>
      </c>
      <c r="AS19" s="164">
        <f>COUNTIF(AS23:AS30,"재적")</f>
        <v>8</v>
      </c>
      <c r="AT19" s="165"/>
      <c r="AU19" s="166"/>
      <c r="AV19" s="148" t="s">
        <v>7</v>
      </c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86"/>
      <c r="BJ19" s="37" t="s">
        <v>6</v>
      </c>
      <c r="BK19" s="164">
        <f>COUNTIF(BK23:BK30,"재적")</f>
        <v>5</v>
      </c>
      <c r="BL19" s="165"/>
      <c r="BM19" s="166"/>
      <c r="BN19" s="148" t="s">
        <v>7</v>
      </c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40" t="s">
        <v>6</v>
      </c>
      <c r="CC19" s="164">
        <f>COUNTIF(CC23:CC30,"재적")</f>
        <v>5</v>
      </c>
      <c r="CD19" s="165"/>
      <c r="CE19" s="166"/>
      <c r="CF19" s="147" t="s">
        <v>7</v>
      </c>
      <c r="CG19" s="147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9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</row>
    <row r="20" spans="1:111" ht="18" customHeight="1">
      <c r="A20" s="201" t="s">
        <v>215</v>
      </c>
      <c r="B20" s="202"/>
      <c r="C20" s="75" t="s">
        <v>216</v>
      </c>
      <c r="D20" s="76" t="s">
        <v>214</v>
      </c>
      <c r="E20" s="76"/>
      <c r="F20" s="76"/>
      <c r="G20" s="77"/>
      <c r="H20" s="41" t="s">
        <v>8</v>
      </c>
      <c r="I20" s="119">
        <f>COUNTIF(I23:I30,"신입")</f>
        <v>0</v>
      </c>
      <c r="J20" s="168">
        <v>1291</v>
      </c>
      <c r="K20" s="169"/>
      <c r="L20" s="28">
        <f aca="true" t="shared" si="8" ref="L20:Y20">COUNTIF(L23:L30,"●")</f>
        <v>4</v>
      </c>
      <c r="M20" s="28">
        <f t="shared" si="8"/>
        <v>5</v>
      </c>
      <c r="N20" s="28">
        <f t="shared" si="8"/>
        <v>4</v>
      </c>
      <c r="O20" s="28">
        <f t="shared" si="8"/>
        <v>5</v>
      </c>
      <c r="P20" s="28">
        <f t="shared" si="8"/>
        <v>5</v>
      </c>
      <c r="Q20" s="28">
        <f t="shared" si="8"/>
        <v>4</v>
      </c>
      <c r="R20" s="28">
        <f t="shared" si="8"/>
        <v>5</v>
      </c>
      <c r="S20" s="28">
        <f t="shared" si="8"/>
        <v>5</v>
      </c>
      <c r="T20" s="28">
        <f t="shared" si="8"/>
        <v>5</v>
      </c>
      <c r="U20" s="28">
        <f t="shared" si="8"/>
        <v>5</v>
      </c>
      <c r="V20" s="28">
        <f t="shared" si="8"/>
        <v>5</v>
      </c>
      <c r="W20" s="28">
        <f t="shared" si="8"/>
        <v>4</v>
      </c>
      <c r="X20" s="28">
        <f t="shared" si="8"/>
        <v>5</v>
      </c>
      <c r="Y20" s="28">
        <f t="shared" si="8"/>
        <v>4</v>
      </c>
      <c r="Z20" s="41" t="s">
        <v>8</v>
      </c>
      <c r="AA20" s="119">
        <f>COUNTIF(AA23:AA30,"신입")</f>
        <v>0</v>
      </c>
      <c r="AB20" s="168">
        <v>1570</v>
      </c>
      <c r="AC20" s="169"/>
      <c r="AD20" s="28">
        <f aca="true" t="shared" si="9" ref="AD20:AQ20">COUNTIF(AD23:AD30,"●")</f>
        <v>3</v>
      </c>
      <c r="AE20" s="28">
        <f t="shared" si="9"/>
        <v>2</v>
      </c>
      <c r="AF20" s="28">
        <f t="shared" si="9"/>
        <v>3</v>
      </c>
      <c r="AG20" s="28">
        <f t="shared" si="9"/>
        <v>0</v>
      </c>
      <c r="AH20" s="28">
        <f t="shared" si="9"/>
        <v>3</v>
      </c>
      <c r="AI20" s="28">
        <f t="shared" si="9"/>
        <v>2</v>
      </c>
      <c r="AJ20" s="28">
        <f t="shared" si="9"/>
        <v>4</v>
      </c>
      <c r="AK20" s="28">
        <f t="shared" si="9"/>
        <v>3</v>
      </c>
      <c r="AL20" s="28">
        <f t="shared" si="9"/>
        <v>2</v>
      </c>
      <c r="AM20" s="28">
        <f t="shared" si="9"/>
        <v>1</v>
      </c>
      <c r="AN20" s="28">
        <f t="shared" si="9"/>
        <v>3</v>
      </c>
      <c r="AO20" s="28">
        <f t="shared" si="9"/>
        <v>3</v>
      </c>
      <c r="AP20" s="28">
        <f t="shared" si="9"/>
        <v>3</v>
      </c>
      <c r="AQ20" s="28">
        <f t="shared" si="9"/>
        <v>2</v>
      </c>
      <c r="AR20" s="41" t="s">
        <v>8</v>
      </c>
      <c r="AS20" s="133"/>
      <c r="AT20" s="168">
        <v>723</v>
      </c>
      <c r="AU20" s="169"/>
      <c r="AV20" s="28">
        <f aca="true" t="shared" si="10" ref="AV20:BI20">COUNTIF(AV23:AV30,"●")</f>
        <v>4</v>
      </c>
      <c r="AW20" s="28">
        <f t="shared" si="10"/>
        <v>5</v>
      </c>
      <c r="AX20" s="28">
        <f t="shared" si="10"/>
        <v>5</v>
      </c>
      <c r="AY20" s="28">
        <f t="shared" si="10"/>
        <v>2</v>
      </c>
      <c r="AZ20" s="28">
        <f t="shared" si="10"/>
        <v>4</v>
      </c>
      <c r="BA20" s="28">
        <f t="shared" si="10"/>
        <v>5</v>
      </c>
      <c r="BB20" s="28">
        <f t="shared" si="10"/>
        <v>5</v>
      </c>
      <c r="BC20" s="28">
        <f t="shared" si="10"/>
        <v>5</v>
      </c>
      <c r="BD20" s="28">
        <f t="shared" si="10"/>
        <v>4</v>
      </c>
      <c r="BE20" s="28">
        <f t="shared" si="10"/>
        <v>5</v>
      </c>
      <c r="BF20" s="28">
        <f t="shared" si="10"/>
        <v>4</v>
      </c>
      <c r="BG20" s="28">
        <f t="shared" si="10"/>
        <v>4</v>
      </c>
      <c r="BH20" s="28">
        <f t="shared" si="10"/>
        <v>5</v>
      </c>
      <c r="BI20" s="28">
        <f t="shared" si="10"/>
        <v>4</v>
      </c>
      <c r="BJ20" s="38" t="s">
        <v>8</v>
      </c>
      <c r="BK20" s="119"/>
      <c r="BL20" s="168">
        <v>460</v>
      </c>
      <c r="BM20" s="169"/>
      <c r="BN20" s="28">
        <f aca="true" t="shared" si="11" ref="BN20:CA20">COUNTIF(BN23:BN30,"●")</f>
        <v>0</v>
      </c>
      <c r="BO20" s="28">
        <f t="shared" si="11"/>
        <v>3</v>
      </c>
      <c r="BP20" s="28">
        <f t="shared" si="11"/>
        <v>0</v>
      </c>
      <c r="BQ20" s="28">
        <f t="shared" si="11"/>
        <v>0</v>
      </c>
      <c r="BR20" s="28">
        <f t="shared" si="11"/>
        <v>0</v>
      </c>
      <c r="BS20" s="28">
        <f t="shared" si="11"/>
        <v>3</v>
      </c>
      <c r="BT20" s="28">
        <f t="shared" si="11"/>
        <v>3</v>
      </c>
      <c r="BU20" s="28">
        <f t="shared" si="11"/>
        <v>3</v>
      </c>
      <c r="BV20" s="28">
        <f t="shared" si="11"/>
        <v>3</v>
      </c>
      <c r="BW20" s="28">
        <f t="shared" si="11"/>
        <v>2</v>
      </c>
      <c r="BX20" s="28">
        <f t="shared" si="11"/>
        <v>3</v>
      </c>
      <c r="BY20" s="28">
        <f t="shared" si="11"/>
        <v>4</v>
      </c>
      <c r="BZ20" s="28">
        <f t="shared" si="11"/>
        <v>0</v>
      </c>
      <c r="CA20" s="28">
        <f t="shared" si="11"/>
        <v>3</v>
      </c>
      <c r="CB20" s="41" t="s">
        <v>8</v>
      </c>
      <c r="CC20" s="119"/>
      <c r="CD20" s="168">
        <v>572</v>
      </c>
      <c r="CE20" s="169"/>
      <c r="CF20" s="28">
        <f aca="true" t="shared" si="12" ref="CF20:CS20">COUNTIF(CF23:CF30,"●")</f>
        <v>5</v>
      </c>
      <c r="CG20" s="28">
        <f t="shared" si="12"/>
        <v>4</v>
      </c>
      <c r="CH20" s="28">
        <f t="shared" si="12"/>
        <v>4</v>
      </c>
      <c r="CI20" s="28">
        <f t="shared" si="12"/>
        <v>2</v>
      </c>
      <c r="CJ20" s="28">
        <f t="shared" si="12"/>
        <v>5</v>
      </c>
      <c r="CK20" s="28">
        <f t="shared" si="12"/>
        <v>4</v>
      </c>
      <c r="CL20" s="28">
        <f t="shared" si="12"/>
        <v>5</v>
      </c>
      <c r="CM20" s="28">
        <f t="shared" si="12"/>
        <v>4</v>
      </c>
      <c r="CN20" s="28">
        <f t="shared" si="12"/>
        <v>5</v>
      </c>
      <c r="CO20" s="28">
        <f t="shared" si="12"/>
        <v>5</v>
      </c>
      <c r="CP20" s="28">
        <f t="shared" si="12"/>
        <v>5</v>
      </c>
      <c r="CQ20" s="28">
        <f t="shared" si="12"/>
        <v>5</v>
      </c>
      <c r="CR20" s="28">
        <f t="shared" si="12"/>
        <v>5</v>
      </c>
      <c r="CS20" s="28">
        <f t="shared" si="12"/>
        <v>5</v>
      </c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</row>
    <row r="21" spans="1:111" ht="18" customHeight="1">
      <c r="A21" s="201" t="s">
        <v>218</v>
      </c>
      <c r="B21" s="202"/>
      <c r="C21" s="78">
        <v>2</v>
      </c>
      <c r="D21" s="76" t="s">
        <v>220</v>
      </c>
      <c r="E21" s="76" t="s">
        <v>224</v>
      </c>
      <c r="F21" s="76" t="s">
        <v>227</v>
      </c>
      <c r="G21" s="77"/>
      <c r="H21" s="42" t="s">
        <v>9</v>
      </c>
      <c r="I21" s="118">
        <f>COUNTIF(I23:I30,"등반")</f>
        <v>0</v>
      </c>
      <c r="J21" s="170"/>
      <c r="K21" s="171"/>
      <c r="L21" s="161">
        <f>Y20*10+I20*10+I21*20+(J23+J24+J25+J26+J27+J28+J29+J30)</f>
        <v>40</v>
      </c>
      <c r="M21" s="161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3"/>
      <c r="Z21" s="42" t="s">
        <v>9</v>
      </c>
      <c r="AA21" s="118">
        <f>COUNTIF(AA23:AA30,"등반")</f>
        <v>0</v>
      </c>
      <c r="AB21" s="170"/>
      <c r="AC21" s="171"/>
      <c r="AD21" s="161">
        <f>AQ20*10+AA20*10+AA21*20+(AB23+AB24+AB25+AB26+AB27+AB28+AB29+AB30)</f>
        <v>20</v>
      </c>
      <c r="AE21" s="161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3"/>
      <c r="AR21" s="42" t="s">
        <v>9</v>
      </c>
      <c r="AS21" s="120"/>
      <c r="AT21" s="170"/>
      <c r="AU21" s="171"/>
      <c r="AV21" s="161">
        <f>BI20*10+AS20*10+AS21*20+(AT23+AT24+AT25+AT26+AT27+AT28+AT29+AT30)</f>
        <v>61</v>
      </c>
      <c r="AW21" s="161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3"/>
      <c r="BJ21" s="39" t="s">
        <v>9</v>
      </c>
      <c r="BK21" s="118"/>
      <c r="BL21" s="170"/>
      <c r="BM21" s="171"/>
      <c r="BN21" s="161">
        <f>CA20*10+BK20*10+BK21*20+(BL23+BL24+BL25+BL26+BL27+BL28+BL29+BL30)</f>
        <v>38</v>
      </c>
      <c r="BO21" s="161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42" t="s">
        <v>9</v>
      </c>
      <c r="CC21" s="118">
        <f>COUNTIF(AS30:AS30,"등반")</f>
        <v>0</v>
      </c>
      <c r="CD21" s="170"/>
      <c r="CE21" s="171"/>
      <c r="CF21" s="161">
        <f>CS20*10+CC20*10+CC21*20+(CD23+CD24+CD25+CD26+CD27+CD28+CD29+CD30)</f>
        <v>52</v>
      </c>
      <c r="CG21" s="161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3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</row>
    <row r="22" spans="1:111" ht="18" customHeight="1">
      <c r="A22" s="201" t="s">
        <v>219</v>
      </c>
      <c r="B22" s="202"/>
      <c r="C22" s="78">
        <v>1</v>
      </c>
      <c r="D22" s="76" t="s">
        <v>220</v>
      </c>
      <c r="E22" s="76"/>
      <c r="F22" s="79"/>
      <c r="G22" s="80"/>
      <c r="H22" s="41" t="s">
        <v>10</v>
      </c>
      <c r="I22" s="4" t="s">
        <v>11</v>
      </c>
      <c r="J22" s="4" t="s">
        <v>58</v>
      </c>
      <c r="K22" s="4" t="s">
        <v>12</v>
      </c>
      <c r="L22" s="24">
        <v>1</v>
      </c>
      <c r="M22" s="24">
        <v>2</v>
      </c>
      <c r="N22" s="128">
        <v>3</v>
      </c>
      <c r="O22" s="128">
        <v>4</v>
      </c>
      <c r="P22" s="128">
        <v>5</v>
      </c>
      <c r="Q22" s="128">
        <v>6</v>
      </c>
      <c r="R22" s="128">
        <v>7</v>
      </c>
      <c r="S22" s="128">
        <v>8</v>
      </c>
      <c r="T22" s="128">
        <v>9</v>
      </c>
      <c r="U22" s="128">
        <v>10</v>
      </c>
      <c r="V22" s="128">
        <v>11</v>
      </c>
      <c r="W22" s="128">
        <v>12</v>
      </c>
      <c r="X22" s="128">
        <v>13</v>
      </c>
      <c r="Y22" s="93">
        <v>14</v>
      </c>
      <c r="Z22" s="41" t="s">
        <v>10</v>
      </c>
      <c r="AA22" s="4" t="s">
        <v>11</v>
      </c>
      <c r="AB22" s="4" t="s">
        <v>57</v>
      </c>
      <c r="AC22" s="4" t="s">
        <v>12</v>
      </c>
      <c r="AD22" s="24">
        <v>1</v>
      </c>
      <c r="AE22" s="24">
        <v>2</v>
      </c>
      <c r="AF22" s="128">
        <v>3</v>
      </c>
      <c r="AG22" s="128">
        <v>4</v>
      </c>
      <c r="AH22" s="128">
        <v>5</v>
      </c>
      <c r="AI22" s="128">
        <v>6</v>
      </c>
      <c r="AJ22" s="128">
        <v>7</v>
      </c>
      <c r="AK22" s="128">
        <v>8</v>
      </c>
      <c r="AL22" s="128">
        <v>9</v>
      </c>
      <c r="AM22" s="128">
        <v>10</v>
      </c>
      <c r="AN22" s="128">
        <v>11</v>
      </c>
      <c r="AO22" s="128">
        <v>12</v>
      </c>
      <c r="AP22" s="128">
        <v>13</v>
      </c>
      <c r="AQ22" s="93">
        <v>14</v>
      </c>
      <c r="AR22" s="41" t="s">
        <v>10</v>
      </c>
      <c r="AS22" s="4" t="s">
        <v>11</v>
      </c>
      <c r="AT22" s="4" t="s">
        <v>57</v>
      </c>
      <c r="AU22" s="4" t="s">
        <v>12</v>
      </c>
      <c r="AV22" s="24">
        <v>1</v>
      </c>
      <c r="AW22" s="24">
        <v>2</v>
      </c>
      <c r="AX22" s="128">
        <v>3</v>
      </c>
      <c r="AY22" s="128">
        <v>4</v>
      </c>
      <c r="AZ22" s="128">
        <v>5</v>
      </c>
      <c r="BA22" s="128">
        <v>6</v>
      </c>
      <c r="BB22" s="128">
        <v>7</v>
      </c>
      <c r="BC22" s="128">
        <v>8</v>
      </c>
      <c r="BD22" s="128">
        <v>9</v>
      </c>
      <c r="BE22" s="128">
        <v>10</v>
      </c>
      <c r="BF22" s="128">
        <v>11</v>
      </c>
      <c r="BG22" s="128">
        <v>12</v>
      </c>
      <c r="BH22" s="128">
        <v>13</v>
      </c>
      <c r="BI22" s="93">
        <v>14</v>
      </c>
      <c r="BJ22" s="38" t="s">
        <v>10</v>
      </c>
      <c r="BK22" s="4" t="s">
        <v>11</v>
      </c>
      <c r="BL22" s="4" t="s">
        <v>57</v>
      </c>
      <c r="BM22" s="4" t="s">
        <v>12</v>
      </c>
      <c r="BN22" s="24">
        <v>1</v>
      </c>
      <c r="BO22" s="24">
        <v>2</v>
      </c>
      <c r="BP22" s="128">
        <v>3</v>
      </c>
      <c r="BQ22" s="128">
        <v>4</v>
      </c>
      <c r="BR22" s="128">
        <v>5</v>
      </c>
      <c r="BS22" s="128">
        <v>6</v>
      </c>
      <c r="BT22" s="128">
        <v>7</v>
      </c>
      <c r="BU22" s="128">
        <v>8</v>
      </c>
      <c r="BV22" s="128">
        <v>9</v>
      </c>
      <c r="BW22" s="128">
        <v>10</v>
      </c>
      <c r="BX22" s="128">
        <v>11</v>
      </c>
      <c r="BY22" s="128">
        <v>12</v>
      </c>
      <c r="BZ22" s="128">
        <v>13</v>
      </c>
      <c r="CA22" s="93">
        <v>14</v>
      </c>
      <c r="CB22" s="41" t="s">
        <v>10</v>
      </c>
      <c r="CC22" s="4" t="s">
        <v>11</v>
      </c>
      <c r="CD22" s="4" t="s">
        <v>57</v>
      </c>
      <c r="CE22" s="4" t="s">
        <v>12</v>
      </c>
      <c r="CF22" s="24">
        <v>1</v>
      </c>
      <c r="CG22" s="24">
        <v>2</v>
      </c>
      <c r="CH22" s="128">
        <v>3</v>
      </c>
      <c r="CI22" s="128">
        <v>4</v>
      </c>
      <c r="CJ22" s="128">
        <v>5</v>
      </c>
      <c r="CK22" s="128">
        <v>6</v>
      </c>
      <c r="CL22" s="128">
        <v>7</v>
      </c>
      <c r="CM22" s="128">
        <v>8</v>
      </c>
      <c r="CN22" s="128">
        <v>9</v>
      </c>
      <c r="CO22" s="128">
        <v>10</v>
      </c>
      <c r="CP22" s="128">
        <v>11</v>
      </c>
      <c r="CQ22" s="128">
        <v>12</v>
      </c>
      <c r="CR22" s="128">
        <v>13</v>
      </c>
      <c r="CS22" s="93">
        <v>14</v>
      </c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</row>
    <row r="23" spans="1:111" ht="18" customHeight="1">
      <c r="A23" s="201" t="s">
        <v>221</v>
      </c>
      <c r="B23" s="202"/>
      <c r="C23" s="75" t="s">
        <v>159</v>
      </c>
      <c r="D23" s="76" t="s">
        <v>224</v>
      </c>
      <c r="E23" s="76" t="s">
        <v>227</v>
      </c>
      <c r="F23" s="79"/>
      <c r="G23" s="80"/>
      <c r="H23" s="109" t="s">
        <v>46</v>
      </c>
      <c r="I23" s="2" t="s">
        <v>22</v>
      </c>
      <c r="J23" s="110"/>
      <c r="K23" s="24">
        <f>COUNTIF(L23:Y23,"●")</f>
        <v>14</v>
      </c>
      <c r="L23" s="74" t="s">
        <v>149</v>
      </c>
      <c r="M23" s="74" t="s">
        <v>149</v>
      </c>
      <c r="N23" s="126" t="s">
        <v>101</v>
      </c>
      <c r="O23" s="126" t="s">
        <v>101</v>
      </c>
      <c r="P23" s="126" t="s">
        <v>101</v>
      </c>
      <c r="Q23" s="126" t="s">
        <v>101</v>
      </c>
      <c r="R23" s="126" t="s">
        <v>101</v>
      </c>
      <c r="S23" s="126" t="s">
        <v>101</v>
      </c>
      <c r="T23" s="126" t="s">
        <v>101</v>
      </c>
      <c r="U23" s="126" t="s">
        <v>101</v>
      </c>
      <c r="V23" s="126" t="s">
        <v>101</v>
      </c>
      <c r="W23" s="126" t="s">
        <v>101</v>
      </c>
      <c r="X23" s="126" t="s">
        <v>101</v>
      </c>
      <c r="Y23" s="19" t="s">
        <v>101</v>
      </c>
      <c r="Z23" s="109" t="s">
        <v>47</v>
      </c>
      <c r="AA23" s="2" t="s">
        <v>22</v>
      </c>
      <c r="AB23" s="110"/>
      <c r="AC23" s="24">
        <f>COUNTIF(AD23:AQ23,"●")</f>
        <v>10</v>
      </c>
      <c r="AD23" s="74" t="s">
        <v>149</v>
      </c>
      <c r="AE23" s="18"/>
      <c r="AF23" s="35" t="s">
        <v>101</v>
      </c>
      <c r="AG23" s="35"/>
      <c r="AH23" s="35" t="s">
        <v>101</v>
      </c>
      <c r="AI23" s="35" t="s">
        <v>101</v>
      </c>
      <c r="AJ23" s="35" t="s">
        <v>101</v>
      </c>
      <c r="AK23" s="35" t="s">
        <v>101</v>
      </c>
      <c r="AL23" s="35" t="s">
        <v>101</v>
      </c>
      <c r="AM23" s="35"/>
      <c r="AN23" s="35" t="s">
        <v>101</v>
      </c>
      <c r="AO23" s="35" t="s">
        <v>101</v>
      </c>
      <c r="AP23" s="35" t="s">
        <v>101</v>
      </c>
      <c r="AQ23" s="125"/>
      <c r="AR23" s="124" t="s">
        <v>94</v>
      </c>
      <c r="AS23" s="111" t="s">
        <v>21</v>
      </c>
      <c r="AT23" s="110"/>
      <c r="AU23" s="24">
        <f aca="true" t="shared" si="13" ref="AU23:AU30">COUNTIF(AV23:BI23,"●")</f>
        <v>1</v>
      </c>
      <c r="AV23" s="18"/>
      <c r="AW23" s="18"/>
      <c r="AX23" s="35"/>
      <c r="AY23" s="35"/>
      <c r="AZ23" s="35"/>
      <c r="BA23" s="35" t="s">
        <v>101</v>
      </c>
      <c r="BB23" s="35"/>
      <c r="BC23" s="35"/>
      <c r="BD23" s="35"/>
      <c r="BE23" s="35"/>
      <c r="BF23" s="35"/>
      <c r="BG23" s="35"/>
      <c r="BH23" s="35"/>
      <c r="BI23" s="125"/>
      <c r="BJ23" s="121" t="s">
        <v>49</v>
      </c>
      <c r="BK23" s="111" t="s">
        <v>21</v>
      </c>
      <c r="BL23" s="110">
        <v>6</v>
      </c>
      <c r="BM23" s="24">
        <f>COUNTIF(BN23:CA23,"●")</f>
        <v>8</v>
      </c>
      <c r="BN23" s="18"/>
      <c r="BO23" s="74" t="s">
        <v>149</v>
      </c>
      <c r="BP23" s="126"/>
      <c r="BQ23" s="126"/>
      <c r="BR23" s="126"/>
      <c r="BS23" s="126" t="s">
        <v>101</v>
      </c>
      <c r="BT23" s="126" t="s">
        <v>101</v>
      </c>
      <c r="BU23" s="126" t="s">
        <v>101</v>
      </c>
      <c r="BV23" s="126" t="s">
        <v>101</v>
      </c>
      <c r="BW23" s="126"/>
      <c r="BX23" s="126" t="s">
        <v>101</v>
      </c>
      <c r="BY23" s="126" t="s">
        <v>101</v>
      </c>
      <c r="BZ23" s="126"/>
      <c r="CA23" s="125" t="s">
        <v>149</v>
      </c>
      <c r="CB23" s="124" t="s">
        <v>53</v>
      </c>
      <c r="CC23" s="111" t="s">
        <v>21</v>
      </c>
      <c r="CD23" s="110"/>
      <c r="CE23" s="24">
        <f>COUNTIF(CF23:CS23,"●")</f>
        <v>14</v>
      </c>
      <c r="CF23" s="74" t="s">
        <v>149</v>
      </c>
      <c r="CG23" s="74" t="s">
        <v>149</v>
      </c>
      <c r="CH23" s="126" t="s">
        <v>101</v>
      </c>
      <c r="CI23" s="126" t="s">
        <v>101</v>
      </c>
      <c r="CJ23" s="126" t="s">
        <v>101</v>
      </c>
      <c r="CK23" s="126" t="s">
        <v>101</v>
      </c>
      <c r="CL23" s="126" t="s">
        <v>101</v>
      </c>
      <c r="CM23" s="126" t="s">
        <v>101</v>
      </c>
      <c r="CN23" s="126" t="s">
        <v>101</v>
      </c>
      <c r="CO23" s="126" t="s">
        <v>101</v>
      </c>
      <c r="CP23" s="126" t="s">
        <v>101</v>
      </c>
      <c r="CQ23" s="126" t="s">
        <v>101</v>
      </c>
      <c r="CR23" s="126" t="s">
        <v>101</v>
      </c>
      <c r="CS23" s="125" t="s">
        <v>149</v>
      </c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</row>
    <row r="24" spans="1:111" ht="18" customHeight="1">
      <c r="A24" s="201" t="s">
        <v>222</v>
      </c>
      <c r="B24" s="202"/>
      <c r="C24" s="75" t="s">
        <v>160</v>
      </c>
      <c r="D24" s="76" t="s">
        <v>224</v>
      </c>
      <c r="E24" s="76"/>
      <c r="F24" s="79"/>
      <c r="G24" s="80"/>
      <c r="H24" s="109" t="s">
        <v>153</v>
      </c>
      <c r="I24" s="2" t="s">
        <v>22</v>
      </c>
      <c r="J24" s="110"/>
      <c r="K24" s="24">
        <f>COUNTIF(L24:Y24,"●")</f>
        <v>14</v>
      </c>
      <c r="L24" s="18" t="s">
        <v>101</v>
      </c>
      <c r="M24" s="18" t="s">
        <v>101</v>
      </c>
      <c r="N24" s="35" t="s">
        <v>101</v>
      </c>
      <c r="O24" s="35" t="s">
        <v>101</v>
      </c>
      <c r="P24" s="35" t="s">
        <v>101</v>
      </c>
      <c r="Q24" s="35" t="s">
        <v>101</v>
      </c>
      <c r="R24" s="35" t="s">
        <v>101</v>
      </c>
      <c r="S24" s="35" t="s">
        <v>101</v>
      </c>
      <c r="T24" s="35" t="s">
        <v>101</v>
      </c>
      <c r="U24" s="35" t="s">
        <v>101</v>
      </c>
      <c r="V24" s="35" t="s">
        <v>101</v>
      </c>
      <c r="W24" s="35" t="s">
        <v>101</v>
      </c>
      <c r="X24" s="35" t="s">
        <v>101</v>
      </c>
      <c r="Y24" s="19" t="s">
        <v>101</v>
      </c>
      <c r="Z24" s="109" t="s">
        <v>93</v>
      </c>
      <c r="AA24" s="2" t="s">
        <v>22</v>
      </c>
      <c r="AB24" s="110"/>
      <c r="AC24" s="24">
        <f>COUNTIF(AD24:AQ24,"●")</f>
        <v>1</v>
      </c>
      <c r="AD24" s="18"/>
      <c r="AE24" s="18"/>
      <c r="AF24" s="35"/>
      <c r="AG24" s="35"/>
      <c r="AH24" s="35"/>
      <c r="AI24" s="35"/>
      <c r="AJ24" s="35" t="s">
        <v>101</v>
      </c>
      <c r="AK24" s="35"/>
      <c r="AL24" s="35"/>
      <c r="AM24" s="35"/>
      <c r="AN24" s="35"/>
      <c r="AO24" s="35"/>
      <c r="AP24" s="35"/>
      <c r="AQ24" s="125"/>
      <c r="AR24" s="124" t="s">
        <v>48</v>
      </c>
      <c r="AS24" s="111" t="s">
        <v>21</v>
      </c>
      <c r="AT24" s="110"/>
      <c r="AU24" s="24">
        <f t="shared" si="13"/>
        <v>13</v>
      </c>
      <c r="AV24" s="74" t="s">
        <v>149</v>
      </c>
      <c r="AW24" s="74" t="s">
        <v>149</v>
      </c>
      <c r="AX24" s="126" t="s">
        <v>101</v>
      </c>
      <c r="AY24" s="126"/>
      <c r="AZ24" s="126" t="s">
        <v>101</v>
      </c>
      <c r="BA24" s="126" t="s">
        <v>101</v>
      </c>
      <c r="BB24" s="126" t="s">
        <v>101</v>
      </c>
      <c r="BC24" s="126" t="s">
        <v>101</v>
      </c>
      <c r="BD24" s="126" t="s">
        <v>101</v>
      </c>
      <c r="BE24" s="126" t="s">
        <v>101</v>
      </c>
      <c r="BF24" s="126" t="s">
        <v>101</v>
      </c>
      <c r="BG24" s="126" t="s">
        <v>101</v>
      </c>
      <c r="BH24" s="126" t="s">
        <v>101</v>
      </c>
      <c r="BI24" s="125" t="s">
        <v>149</v>
      </c>
      <c r="BJ24" s="121" t="s">
        <v>50</v>
      </c>
      <c r="BK24" s="111" t="s">
        <v>21</v>
      </c>
      <c r="BL24" s="110"/>
      <c r="BM24" s="24">
        <f>COUNTIF(BN24:CA24,"●")</f>
        <v>9</v>
      </c>
      <c r="BN24" s="18"/>
      <c r="BO24" s="74" t="s">
        <v>149</v>
      </c>
      <c r="BP24" s="126"/>
      <c r="BQ24" s="126"/>
      <c r="BR24" s="126"/>
      <c r="BS24" s="126" t="s">
        <v>101</v>
      </c>
      <c r="BT24" s="126" t="s">
        <v>101</v>
      </c>
      <c r="BU24" s="126" t="s">
        <v>101</v>
      </c>
      <c r="BV24" s="126" t="s">
        <v>101</v>
      </c>
      <c r="BW24" s="126" t="s">
        <v>101</v>
      </c>
      <c r="BX24" s="126" t="s">
        <v>101</v>
      </c>
      <c r="BY24" s="126" t="s">
        <v>101</v>
      </c>
      <c r="BZ24" s="126"/>
      <c r="CA24" s="125" t="s">
        <v>149</v>
      </c>
      <c r="CB24" s="124" t="s">
        <v>54</v>
      </c>
      <c r="CC24" s="111" t="s">
        <v>21</v>
      </c>
      <c r="CD24" s="110"/>
      <c r="CE24" s="24">
        <f>COUNTIF(CF24:CS24,"●")</f>
        <v>14</v>
      </c>
      <c r="CF24" s="74" t="s">
        <v>149</v>
      </c>
      <c r="CG24" s="74" t="s">
        <v>149</v>
      </c>
      <c r="CH24" s="126" t="s">
        <v>101</v>
      </c>
      <c r="CI24" s="126" t="s">
        <v>101</v>
      </c>
      <c r="CJ24" s="126" t="s">
        <v>101</v>
      </c>
      <c r="CK24" s="126" t="s">
        <v>101</v>
      </c>
      <c r="CL24" s="126" t="s">
        <v>101</v>
      </c>
      <c r="CM24" s="126" t="s">
        <v>101</v>
      </c>
      <c r="CN24" s="126" t="s">
        <v>101</v>
      </c>
      <c r="CO24" s="126" t="s">
        <v>101</v>
      </c>
      <c r="CP24" s="126" t="s">
        <v>101</v>
      </c>
      <c r="CQ24" s="126" t="s">
        <v>101</v>
      </c>
      <c r="CR24" s="126" t="s">
        <v>101</v>
      </c>
      <c r="CS24" s="125" t="s">
        <v>149</v>
      </c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</row>
    <row r="25" spans="1:111" ht="18" customHeight="1">
      <c r="A25" s="201" t="s">
        <v>223</v>
      </c>
      <c r="B25" s="202"/>
      <c r="C25" s="75" t="s">
        <v>160</v>
      </c>
      <c r="D25" s="76" t="s">
        <v>224</v>
      </c>
      <c r="E25" s="79"/>
      <c r="F25" s="79"/>
      <c r="G25" s="80"/>
      <c r="H25" s="109" t="s">
        <v>154</v>
      </c>
      <c r="I25" s="2" t="s">
        <v>22</v>
      </c>
      <c r="J25" s="110"/>
      <c r="K25" s="24">
        <f>COUNTIF(L25:Y25,"●")</f>
        <v>14</v>
      </c>
      <c r="L25" s="74" t="s">
        <v>101</v>
      </c>
      <c r="M25" s="74" t="s">
        <v>101</v>
      </c>
      <c r="N25" s="126" t="s">
        <v>101</v>
      </c>
      <c r="O25" s="126" t="s">
        <v>101</v>
      </c>
      <c r="P25" s="126" t="s">
        <v>101</v>
      </c>
      <c r="Q25" s="126" t="s">
        <v>101</v>
      </c>
      <c r="R25" s="126" t="s">
        <v>101</v>
      </c>
      <c r="S25" s="126" t="s">
        <v>101</v>
      </c>
      <c r="T25" s="126" t="s">
        <v>101</v>
      </c>
      <c r="U25" s="126" t="s">
        <v>101</v>
      </c>
      <c r="V25" s="126" t="s">
        <v>101</v>
      </c>
      <c r="W25" s="126" t="s">
        <v>101</v>
      </c>
      <c r="X25" s="126" t="s">
        <v>101</v>
      </c>
      <c r="Y25" s="19" t="s">
        <v>101</v>
      </c>
      <c r="Z25" s="109" t="s">
        <v>212</v>
      </c>
      <c r="AA25" s="2" t="s">
        <v>22</v>
      </c>
      <c r="AB25" s="110"/>
      <c r="AC25" s="24">
        <f>COUNTIF(AD25:AQ25,"●")</f>
        <v>10</v>
      </c>
      <c r="AD25" s="18" t="s">
        <v>101</v>
      </c>
      <c r="AE25" s="18" t="s">
        <v>101</v>
      </c>
      <c r="AF25" s="35" t="s">
        <v>101</v>
      </c>
      <c r="AG25" s="35"/>
      <c r="AH25" s="35" t="s">
        <v>101</v>
      </c>
      <c r="AI25" s="35"/>
      <c r="AJ25" s="35" t="s">
        <v>101</v>
      </c>
      <c r="AK25" s="35" t="s">
        <v>101</v>
      </c>
      <c r="AL25" s="35"/>
      <c r="AM25" s="35"/>
      <c r="AN25" s="35" t="s">
        <v>101</v>
      </c>
      <c r="AO25" s="35" t="s">
        <v>101</v>
      </c>
      <c r="AP25" s="35" t="s">
        <v>101</v>
      </c>
      <c r="AQ25" s="125" t="s">
        <v>101</v>
      </c>
      <c r="AR25" s="124" t="s">
        <v>56</v>
      </c>
      <c r="AS25" s="111" t="s">
        <v>21</v>
      </c>
      <c r="AT25" s="110"/>
      <c r="AU25" s="24">
        <f t="shared" si="13"/>
        <v>14</v>
      </c>
      <c r="AV25" s="74" t="s">
        <v>149</v>
      </c>
      <c r="AW25" s="74" t="s">
        <v>149</v>
      </c>
      <c r="AX25" s="126" t="s">
        <v>101</v>
      </c>
      <c r="AY25" s="126" t="s">
        <v>101</v>
      </c>
      <c r="AZ25" s="126" t="s">
        <v>101</v>
      </c>
      <c r="BA25" s="126" t="s">
        <v>101</v>
      </c>
      <c r="BB25" s="126" t="s">
        <v>101</v>
      </c>
      <c r="BC25" s="126" t="s">
        <v>101</v>
      </c>
      <c r="BD25" s="126" t="s">
        <v>101</v>
      </c>
      <c r="BE25" s="126" t="s">
        <v>101</v>
      </c>
      <c r="BF25" s="126" t="s">
        <v>101</v>
      </c>
      <c r="BG25" s="126" t="s">
        <v>101</v>
      </c>
      <c r="BH25" s="126" t="s">
        <v>101</v>
      </c>
      <c r="BI25" s="125" t="s">
        <v>149</v>
      </c>
      <c r="BJ25" s="121" t="s">
        <v>51</v>
      </c>
      <c r="BK25" s="111" t="s">
        <v>21</v>
      </c>
      <c r="BL25" s="110"/>
      <c r="BM25" s="24">
        <f>COUNTIF(BN25:CA25,"●")</f>
        <v>0</v>
      </c>
      <c r="BN25" s="18"/>
      <c r="BO25" s="18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19"/>
      <c r="CB25" s="124" t="s">
        <v>98</v>
      </c>
      <c r="CC25" s="111" t="s">
        <v>21</v>
      </c>
      <c r="CD25" s="110"/>
      <c r="CE25" s="24">
        <f>COUNTIF(CF25:CS25,"●")</f>
        <v>12</v>
      </c>
      <c r="CF25" s="74" t="s">
        <v>149</v>
      </c>
      <c r="CG25" s="74" t="s">
        <v>149</v>
      </c>
      <c r="CH25" s="126" t="s">
        <v>101</v>
      </c>
      <c r="CI25" s="126"/>
      <c r="CJ25" s="126" t="s">
        <v>101</v>
      </c>
      <c r="CK25" s="126" t="s">
        <v>101</v>
      </c>
      <c r="CL25" s="126" t="s">
        <v>101</v>
      </c>
      <c r="CM25" s="126"/>
      <c r="CN25" s="126" t="s">
        <v>101</v>
      </c>
      <c r="CO25" s="126" t="s">
        <v>101</v>
      </c>
      <c r="CP25" s="126" t="s">
        <v>101</v>
      </c>
      <c r="CQ25" s="126" t="s">
        <v>101</v>
      </c>
      <c r="CR25" s="126" t="s">
        <v>101</v>
      </c>
      <c r="CS25" s="125" t="s">
        <v>149</v>
      </c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</row>
    <row r="26" spans="1:111" ht="18" customHeight="1">
      <c r="A26" s="201" t="s">
        <v>228</v>
      </c>
      <c r="B26" s="202"/>
      <c r="C26" s="75" t="s">
        <v>159</v>
      </c>
      <c r="D26" s="76" t="s">
        <v>227</v>
      </c>
      <c r="E26" s="76" t="s">
        <v>230</v>
      </c>
      <c r="F26" s="79"/>
      <c r="G26" s="77"/>
      <c r="H26" s="109" t="s">
        <v>155</v>
      </c>
      <c r="I26" s="2" t="s">
        <v>22</v>
      </c>
      <c r="J26" s="110"/>
      <c r="K26" s="24">
        <f>COUNTIF(L26:Y26,"●")</f>
        <v>14</v>
      </c>
      <c r="L26" s="74" t="s">
        <v>101</v>
      </c>
      <c r="M26" s="74" t="s">
        <v>101</v>
      </c>
      <c r="N26" s="126" t="s">
        <v>101</v>
      </c>
      <c r="O26" s="126" t="s">
        <v>101</v>
      </c>
      <c r="P26" s="126" t="s">
        <v>101</v>
      </c>
      <c r="Q26" s="126" t="s">
        <v>101</v>
      </c>
      <c r="R26" s="126" t="s">
        <v>101</v>
      </c>
      <c r="S26" s="126" t="s">
        <v>101</v>
      </c>
      <c r="T26" s="126" t="s">
        <v>101</v>
      </c>
      <c r="U26" s="126" t="s">
        <v>101</v>
      </c>
      <c r="V26" s="126" t="s">
        <v>101</v>
      </c>
      <c r="W26" s="126" t="s">
        <v>101</v>
      </c>
      <c r="X26" s="126" t="s">
        <v>101</v>
      </c>
      <c r="Y26" s="19" t="s">
        <v>101</v>
      </c>
      <c r="Z26" s="109" t="s">
        <v>213</v>
      </c>
      <c r="AA26" s="2" t="s">
        <v>22</v>
      </c>
      <c r="AB26" s="110"/>
      <c r="AC26" s="24">
        <f>COUNTIF(AD26:AQ26,"●")</f>
        <v>13</v>
      </c>
      <c r="AD26" s="74" t="s">
        <v>101</v>
      </c>
      <c r="AE26" s="74" t="s">
        <v>101</v>
      </c>
      <c r="AF26" s="126" t="s">
        <v>101</v>
      </c>
      <c r="AG26" s="126"/>
      <c r="AH26" s="126" t="s">
        <v>101</v>
      </c>
      <c r="AI26" s="126" t="s">
        <v>101</v>
      </c>
      <c r="AJ26" s="126" t="s">
        <v>101</v>
      </c>
      <c r="AK26" s="126" t="s">
        <v>101</v>
      </c>
      <c r="AL26" s="126" t="s">
        <v>101</v>
      </c>
      <c r="AM26" s="126" t="s">
        <v>101</v>
      </c>
      <c r="AN26" s="126" t="s">
        <v>101</v>
      </c>
      <c r="AO26" s="126" t="s">
        <v>101</v>
      </c>
      <c r="AP26" s="126" t="s">
        <v>101</v>
      </c>
      <c r="AQ26" s="125" t="s">
        <v>101</v>
      </c>
      <c r="AR26" s="124" t="s">
        <v>95</v>
      </c>
      <c r="AS26" s="111" t="s">
        <v>21</v>
      </c>
      <c r="AT26" s="110"/>
      <c r="AU26" s="24">
        <f t="shared" si="13"/>
        <v>0</v>
      </c>
      <c r="AV26" s="18"/>
      <c r="AW26" s="18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19"/>
      <c r="BJ26" s="121" t="s">
        <v>96</v>
      </c>
      <c r="BK26" s="111" t="s">
        <v>21</v>
      </c>
      <c r="BL26" s="110">
        <v>2</v>
      </c>
      <c r="BM26" s="24">
        <f>COUNTIF(BN26:CA26,"●")</f>
        <v>9</v>
      </c>
      <c r="BN26" s="18"/>
      <c r="BO26" s="74" t="s">
        <v>149</v>
      </c>
      <c r="BP26" s="126"/>
      <c r="BQ26" s="126"/>
      <c r="BR26" s="126"/>
      <c r="BS26" s="126" t="s">
        <v>101</v>
      </c>
      <c r="BT26" s="126" t="s">
        <v>101</v>
      </c>
      <c r="BU26" s="126" t="s">
        <v>101</v>
      </c>
      <c r="BV26" s="126" t="s">
        <v>101</v>
      </c>
      <c r="BW26" s="126" t="s">
        <v>101</v>
      </c>
      <c r="BX26" s="126" t="s">
        <v>101</v>
      </c>
      <c r="BY26" s="126" t="s">
        <v>101</v>
      </c>
      <c r="BZ26" s="126"/>
      <c r="CA26" s="125" t="s">
        <v>149</v>
      </c>
      <c r="CB26" s="124" t="s">
        <v>55</v>
      </c>
      <c r="CC26" s="111" t="s">
        <v>21</v>
      </c>
      <c r="CD26" s="110"/>
      <c r="CE26" s="24">
        <f>COUNTIF(CF26:CS26,"●")</f>
        <v>10</v>
      </c>
      <c r="CF26" s="74" t="s">
        <v>149</v>
      </c>
      <c r="CG26" s="74"/>
      <c r="CH26" s="126"/>
      <c r="CI26" s="126"/>
      <c r="CJ26" s="126" t="s">
        <v>101</v>
      </c>
      <c r="CK26" s="126"/>
      <c r="CL26" s="126" t="s">
        <v>101</v>
      </c>
      <c r="CM26" s="126" t="s">
        <v>101</v>
      </c>
      <c r="CN26" s="126" t="s">
        <v>101</v>
      </c>
      <c r="CO26" s="126" t="s">
        <v>101</v>
      </c>
      <c r="CP26" s="126" t="s">
        <v>101</v>
      </c>
      <c r="CQ26" s="126" t="s">
        <v>101</v>
      </c>
      <c r="CR26" s="126" t="s">
        <v>101</v>
      </c>
      <c r="CS26" s="125" t="s">
        <v>149</v>
      </c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</row>
    <row r="27" spans="1:111" ht="18" customHeight="1">
      <c r="A27" s="201" t="s">
        <v>229</v>
      </c>
      <c r="B27" s="202"/>
      <c r="C27" s="75" t="s">
        <v>159</v>
      </c>
      <c r="D27" s="76" t="s">
        <v>227</v>
      </c>
      <c r="E27" s="79"/>
      <c r="F27" s="79"/>
      <c r="G27" s="77"/>
      <c r="H27" s="109" t="s">
        <v>156</v>
      </c>
      <c r="I27" s="2" t="s">
        <v>22</v>
      </c>
      <c r="J27" s="110"/>
      <c r="K27" s="24">
        <f>COUNTIF(L27:Y27,"●")</f>
        <v>9</v>
      </c>
      <c r="L27" s="74"/>
      <c r="M27" s="74" t="s">
        <v>101</v>
      </c>
      <c r="N27" s="126"/>
      <c r="O27" s="126" t="s">
        <v>101</v>
      </c>
      <c r="P27" s="126" t="s">
        <v>101</v>
      </c>
      <c r="Q27" s="126"/>
      <c r="R27" s="126" t="s">
        <v>101</v>
      </c>
      <c r="S27" s="126" t="s">
        <v>101</v>
      </c>
      <c r="T27" s="126" t="s">
        <v>101</v>
      </c>
      <c r="U27" s="126" t="s">
        <v>101</v>
      </c>
      <c r="V27" s="126" t="s">
        <v>101</v>
      </c>
      <c r="W27" s="126"/>
      <c r="X27" s="126" t="s">
        <v>101</v>
      </c>
      <c r="Y27" s="19"/>
      <c r="Z27" s="109"/>
      <c r="AA27" s="2"/>
      <c r="AB27" s="110"/>
      <c r="AC27" s="24"/>
      <c r="AD27" s="74"/>
      <c r="AE27" s="74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5"/>
      <c r="AR27" s="124" t="s">
        <v>52</v>
      </c>
      <c r="AS27" s="111" t="s">
        <v>21</v>
      </c>
      <c r="AT27" s="110"/>
      <c r="AU27" s="24">
        <f t="shared" si="13"/>
        <v>13</v>
      </c>
      <c r="AV27" s="74" t="s">
        <v>149</v>
      </c>
      <c r="AW27" s="74" t="s">
        <v>149</v>
      </c>
      <c r="AX27" s="126" t="s">
        <v>101</v>
      </c>
      <c r="AY27" s="126" t="s">
        <v>101</v>
      </c>
      <c r="AZ27" s="126" t="s">
        <v>101</v>
      </c>
      <c r="BA27" s="126" t="s">
        <v>101</v>
      </c>
      <c r="BB27" s="126" t="s">
        <v>101</v>
      </c>
      <c r="BC27" s="126" t="s">
        <v>101</v>
      </c>
      <c r="BD27" s="126" t="s">
        <v>101</v>
      </c>
      <c r="BE27" s="126" t="s">
        <v>101</v>
      </c>
      <c r="BF27" s="126" t="s">
        <v>101</v>
      </c>
      <c r="BG27" s="126"/>
      <c r="BH27" s="126" t="s">
        <v>101</v>
      </c>
      <c r="BI27" s="125" t="s">
        <v>149</v>
      </c>
      <c r="BJ27" s="121" t="s">
        <v>226</v>
      </c>
      <c r="BK27" s="111" t="s">
        <v>21</v>
      </c>
      <c r="BL27" s="110"/>
      <c r="BM27" s="24">
        <f>COUNTIF(BN27:CA27,"●")</f>
        <v>1</v>
      </c>
      <c r="BN27" s="74"/>
      <c r="BO27" s="74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 t="s">
        <v>101</v>
      </c>
      <c r="BZ27" s="126"/>
      <c r="CA27" s="125"/>
      <c r="CB27" s="124" t="s">
        <v>33</v>
      </c>
      <c r="CC27" s="111" t="s">
        <v>21</v>
      </c>
      <c r="CD27" s="110">
        <v>2</v>
      </c>
      <c r="CE27" s="24">
        <f>COUNTIF(CF27:CS27,"●")</f>
        <v>13</v>
      </c>
      <c r="CF27" s="74" t="s">
        <v>149</v>
      </c>
      <c r="CG27" s="74" t="s">
        <v>149</v>
      </c>
      <c r="CH27" s="126" t="s">
        <v>101</v>
      </c>
      <c r="CI27" s="126"/>
      <c r="CJ27" s="126" t="s">
        <v>101</v>
      </c>
      <c r="CK27" s="126" t="s">
        <v>101</v>
      </c>
      <c r="CL27" s="126" t="s">
        <v>101</v>
      </c>
      <c r="CM27" s="126" t="s">
        <v>101</v>
      </c>
      <c r="CN27" s="126" t="s">
        <v>101</v>
      </c>
      <c r="CO27" s="126" t="s">
        <v>101</v>
      </c>
      <c r="CP27" s="126" t="s">
        <v>101</v>
      </c>
      <c r="CQ27" s="126" t="s">
        <v>101</v>
      </c>
      <c r="CR27" s="126" t="s">
        <v>101</v>
      </c>
      <c r="CS27" s="125" t="s">
        <v>149</v>
      </c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</row>
    <row r="28" spans="1:111" ht="18" customHeight="1">
      <c r="A28" s="201"/>
      <c r="B28" s="202"/>
      <c r="C28" s="75"/>
      <c r="D28" s="76"/>
      <c r="E28" s="79"/>
      <c r="F28" s="79"/>
      <c r="G28" s="77"/>
      <c r="H28" s="109"/>
      <c r="I28" s="2"/>
      <c r="J28" s="112"/>
      <c r="K28" s="18"/>
      <c r="L28" s="18"/>
      <c r="M28" s="18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19"/>
      <c r="Z28" s="109"/>
      <c r="AA28" s="2"/>
      <c r="AB28" s="112"/>
      <c r="AC28" s="24"/>
      <c r="AD28" s="18"/>
      <c r="AE28" s="18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19"/>
      <c r="AR28" s="124" t="s">
        <v>164</v>
      </c>
      <c r="AS28" s="111" t="s">
        <v>21</v>
      </c>
      <c r="AT28" s="110"/>
      <c r="AU28" s="24">
        <f t="shared" si="13"/>
        <v>7</v>
      </c>
      <c r="AV28" s="18"/>
      <c r="AW28" s="126" t="s">
        <v>101</v>
      </c>
      <c r="AX28" s="126" t="s">
        <v>101</v>
      </c>
      <c r="AY28" s="126"/>
      <c r="AZ28" s="126" t="s">
        <v>101</v>
      </c>
      <c r="BA28" s="126" t="s">
        <v>101</v>
      </c>
      <c r="BB28" s="126" t="s">
        <v>101</v>
      </c>
      <c r="BC28" s="126" t="s">
        <v>101</v>
      </c>
      <c r="BD28" s="126"/>
      <c r="BE28" s="126" t="s">
        <v>101</v>
      </c>
      <c r="BF28" s="126"/>
      <c r="BG28" s="126"/>
      <c r="BH28" s="126"/>
      <c r="BI28" s="19"/>
      <c r="BJ28" s="122"/>
      <c r="BK28" s="111"/>
      <c r="BL28" s="110"/>
      <c r="BM28" s="24"/>
      <c r="BN28" s="18"/>
      <c r="BO28" s="18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125"/>
      <c r="CB28" s="124"/>
      <c r="CC28" s="111"/>
      <c r="CD28" s="110"/>
      <c r="CE28" s="24"/>
      <c r="CF28" s="74"/>
      <c r="CG28" s="74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5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</row>
    <row r="29" spans="1:112" ht="18" customHeight="1">
      <c r="A29" s="201"/>
      <c r="B29" s="202"/>
      <c r="C29" s="78"/>
      <c r="D29" s="76"/>
      <c r="E29" s="79"/>
      <c r="F29" s="79"/>
      <c r="G29" s="77"/>
      <c r="H29" s="43"/>
      <c r="I29" s="2"/>
      <c r="J29" s="112"/>
      <c r="K29" s="18">
        <f>3학년_출석!C13</f>
        <v>0</v>
      </c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19"/>
      <c r="Z29" s="43"/>
      <c r="AA29" s="2"/>
      <c r="AB29" s="112"/>
      <c r="AC29" s="24"/>
      <c r="AD29" s="18"/>
      <c r="AE29" s="18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19"/>
      <c r="AR29" s="124" t="s">
        <v>211</v>
      </c>
      <c r="AS29" s="111" t="s">
        <v>22</v>
      </c>
      <c r="AT29" s="110">
        <v>21</v>
      </c>
      <c r="AU29" s="24">
        <f t="shared" si="13"/>
        <v>11</v>
      </c>
      <c r="AV29" s="18" t="s">
        <v>101</v>
      </c>
      <c r="AW29" s="18" t="s">
        <v>101</v>
      </c>
      <c r="AX29" s="35" t="s">
        <v>101</v>
      </c>
      <c r="AY29" s="35"/>
      <c r="AZ29" s="35"/>
      <c r="BA29" s="35"/>
      <c r="BB29" s="35" t="s">
        <v>101</v>
      </c>
      <c r="BC29" s="35" t="s">
        <v>101</v>
      </c>
      <c r="BD29" s="35" t="s">
        <v>101</v>
      </c>
      <c r="BE29" s="35" t="s">
        <v>101</v>
      </c>
      <c r="BF29" s="35" t="s">
        <v>101</v>
      </c>
      <c r="BG29" s="35" t="s">
        <v>101</v>
      </c>
      <c r="BH29" s="35" t="s">
        <v>101</v>
      </c>
      <c r="BI29" s="19" t="s">
        <v>101</v>
      </c>
      <c r="BJ29" s="122"/>
      <c r="BK29" s="111"/>
      <c r="BL29" s="110"/>
      <c r="BM29" s="24"/>
      <c r="BN29" s="18"/>
      <c r="BO29" s="18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125"/>
      <c r="CB29" s="124"/>
      <c r="CC29" s="111"/>
      <c r="CD29" s="110"/>
      <c r="CE29" s="24"/>
      <c r="CF29" s="74"/>
      <c r="CG29" s="74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</row>
    <row r="30" spans="1:112" ht="18" customHeight="1" thickBot="1">
      <c r="A30" s="207"/>
      <c r="B30" s="208"/>
      <c r="C30" s="81"/>
      <c r="D30" s="82"/>
      <c r="E30" s="83"/>
      <c r="F30" s="83"/>
      <c r="G30" s="84"/>
      <c r="H30" s="72"/>
      <c r="I30" s="33"/>
      <c r="J30" s="113"/>
      <c r="K30" s="21"/>
      <c r="L30" s="21"/>
      <c r="M30" s="21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20"/>
      <c r="Z30" s="72"/>
      <c r="AA30" s="33"/>
      <c r="AB30" s="113"/>
      <c r="AC30" s="34"/>
      <c r="AD30" s="21"/>
      <c r="AE30" s="21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20"/>
      <c r="AR30" s="134" t="s">
        <v>225</v>
      </c>
      <c r="AS30" s="33" t="s">
        <v>22</v>
      </c>
      <c r="AT30" s="113"/>
      <c r="AU30" s="34">
        <f t="shared" si="13"/>
        <v>2</v>
      </c>
      <c r="AV30" s="21"/>
      <c r="AW30" s="21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 t="s">
        <v>101</v>
      </c>
      <c r="BH30" s="127" t="s">
        <v>101</v>
      </c>
      <c r="BI30" s="20"/>
      <c r="BJ30" s="123"/>
      <c r="BK30" s="114"/>
      <c r="BL30" s="115"/>
      <c r="BM30" s="34"/>
      <c r="BN30" s="21"/>
      <c r="BO30" s="21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72"/>
      <c r="CC30" s="33"/>
      <c r="CD30" s="113"/>
      <c r="CE30" s="34"/>
      <c r="CF30" s="21"/>
      <c r="CG30" s="21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20"/>
      <c r="CT30" s="66"/>
      <c r="CU30" s="67"/>
      <c r="CV30" s="116"/>
      <c r="CW30" s="68"/>
      <c r="CX30" s="69"/>
      <c r="CY30" s="69"/>
      <c r="CZ30" s="69"/>
      <c r="DA30" s="66"/>
      <c r="DB30" s="67"/>
      <c r="DC30" s="116"/>
      <c r="DD30" s="70"/>
      <c r="DE30" s="69"/>
      <c r="DF30" s="69"/>
      <c r="DG30" s="69"/>
      <c r="DH30" s="65"/>
    </row>
    <row r="31" spans="98:112" ht="18" customHeight="1">
      <c r="CT31" s="71"/>
      <c r="CU31" s="71"/>
      <c r="CV31" s="71"/>
      <c r="CW31" s="71">
        <v>0</v>
      </c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65"/>
    </row>
    <row r="32" spans="47:101" ht="18" customHeight="1">
      <c r="AU32" s="29">
        <v>0</v>
      </c>
      <c r="CW32" s="29">
        <v>0</v>
      </c>
    </row>
    <row r="33" spans="47:101" ht="18" customHeight="1">
      <c r="AU33" s="29">
        <v>0</v>
      </c>
      <c r="CW33" s="29">
        <v>0</v>
      </c>
    </row>
    <row r="34" spans="3:111" ht="18" customHeight="1">
      <c r="C34" s="29"/>
      <c r="D34" s="29"/>
      <c r="E34" s="29"/>
      <c r="F34" s="29"/>
      <c r="G34" s="29"/>
      <c r="CX34" s="12"/>
      <c r="CY34" s="12"/>
      <c r="CZ34" s="12"/>
      <c r="DA34" s="12"/>
      <c r="DB34" s="12"/>
      <c r="DC34" s="12"/>
      <c r="DD34" s="12"/>
      <c r="DE34" s="12"/>
      <c r="DF34" s="12"/>
      <c r="DG34" s="12"/>
    </row>
    <row r="35" spans="3:111" ht="18" customHeight="1">
      <c r="C35" s="29"/>
      <c r="D35" s="29"/>
      <c r="E35" s="29"/>
      <c r="F35" s="29"/>
      <c r="G35" s="29"/>
      <c r="CX35" s="12"/>
      <c r="CY35" s="12"/>
      <c r="CZ35" s="12"/>
      <c r="DA35" s="12"/>
      <c r="DB35" s="12"/>
      <c r="DC35" s="12"/>
      <c r="DD35" s="12"/>
      <c r="DE35" s="12"/>
      <c r="DF35" s="12"/>
      <c r="DG35" s="12"/>
    </row>
    <row r="36" spans="3:111" ht="18" customHeight="1">
      <c r="C36" s="29"/>
      <c r="D36" s="29"/>
      <c r="E36" s="29"/>
      <c r="F36" s="29"/>
      <c r="G36" s="29"/>
      <c r="CX36" s="12"/>
      <c r="CY36" s="12"/>
      <c r="CZ36" s="12"/>
      <c r="DA36" s="12"/>
      <c r="DB36" s="12"/>
      <c r="DC36" s="12"/>
      <c r="DD36" s="12"/>
      <c r="DE36" s="12"/>
      <c r="DF36" s="12"/>
      <c r="DG36" s="12"/>
    </row>
    <row r="37" spans="3:111" ht="18" customHeight="1">
      <c r="C37" s="29"/>
      <c r="D37" s="29"/>
      <c r="E37" s="29"/>
      <c r="F37" s="29"/>
      <c r="G37" s="29"/>
      <c r="CX37" s="12"/>
      <c r="CY37" s="12"/>
      <c r="CZ37" s="12"/>
      <c r="DA37" s="12"/>
      <c r="DB37" s="12"/>
      <c r="DC37" s="12"/>
      <c r="DD37" s="12"/>
      <c r="DE37" s="12"/>
      <c r="DF37" s="12"/>
      <c r="DG37" s="12"/>
    </row>
    <row r="38" spans="3:111" ht="18" customHeight="1">
      <c r="C38" s="29"/>
      <c r="D38" s="29"/>
      <c r="E38" s="29"/>
      <c r="F38" s="29"/>
      <c r="G38" s="29"/>
      <c r="CX38" s="12"/>
      <c r="CY38" s="12"/>
      <c r="CZ38" s="12"/>
      <c r="DA38" s="12"/>
      <c r="DB38" s="12"/>
      <c r="DC38" s="12"/>
      <c r="DD38" s="12"/>
      <c r="DE38" s="12"/>
      <c r="DF38" s="12"/>
      <c r="DG38" s="12"/>
    </row>
    <row r="39" spans="3:111" ht="18" customHeight="1">
      <c r="C39" s="29"/>
      <c r="D39" s="29"/>
      <c r="E39" s="29"/>
      <c r="F39" s="29"/>
      <c r="G39" s="29"/>
      <c r="CX39" s="12"/>
      <c r="CY39" s="12"/>
      <c r="CZ39" s="12"/>
      <c r="DA39" s="12"/>
      <c r="DB39" s="12"/>
      <c r="DC39" s="12"/>
      <c r="DD39" s="12"/>
      <c r="DE39" s="12"/>
      <c r="DF39" s="12"/>
      <c r="DG39" s="12"/>
    </row>
    <row r="45" ht="18" customHeight="1">
      <c r="AU45" s="29">
        <v>0</v>
      </c>
    </row>
    <row r="65535" ht="18" customHeight="1">
      <c r="H65535" s="109"/>
    </row>
  </sheetData>
  <sheetProtection/>
  <mergeCells count="81">
    <mergeCell ref="A30:B30"/>
    <mergeCell ref="A17:B17"/>
    <mergeCell ref="B12:G12"/>
    <mergeCell ref="A5:G6"/>
    <mergeCell ref="A22:B22"/>
    <mergeCell ref="A23:B23"/>
    <mergeCell ref="A25:B25"/>
    <mergeCell ref="A27:B27"/>
    <mergeCell ref="AT20:AU21"/>
    <mergeCell ref="AV21:BI21"/>
    <mergeCell ref="J20:K21"/>
    <mergeCell ref="I19:K19"/>
    <mergeCell ref="A28:B28"/>
    <mergeCell ref="A29:B29"/>
    <mergeCell ref="A26:B26"/>
    <mergeCell ref="CC3:CE3"/>
    <mergeCell ref="AV3:BI3"/>
    <mergeCell ref="AD3:AQ3"/>
    <mergeCell ref="B11:G11"/>
    <mergeCell ref="AA19:AC19"/>
    <mergeCell ref="A24:B24"/>
    <mergeCell ref="AR17:BI17"/>
    <mergeCell ref="A18:B18"/>
    <mergeCell ref="A19:B19"/>
    <mergeCell ref="BL20:BM21"/>
    <mergeCell ref="CD20:CE21"/>
    <mergeCell ref="BN5:CA5"/>
    <mergeCell ref="AB20:AC21"/>
    <mergeCell ref="B13:C14"/>
    <mergeCell ref="D13:E14"/>
    <mergeCell ref="A15:G16"/>
    <mergeCell ref="A20:B20"/>
    <mergeCell ref="A21:B21"/>
    <mergeCell ref="L19:Y19"/>
    <mergeCell ref="I3:K3"/>
    <mergeCell ref="AA3:AC3"/>
    <mergeCell ref="AS3:AU3"/>
    <mergeCell ref="BK3:BM3"/>
    <mergeCell ref="BN3:CA3"/>
    <mergeCell ref="J4:K5"/>
    <mergeCell ref="L5:Y5"/>
    <mergeCell ref="CF19:CS19"/>
    <mergeCell ref="CF5:CS5"/>
    <mergeCell ref="AR18:BI18"/>
    <mergeCell ref="BJ18:CA18"/>
    <mergeCell ref="CB18:CS18"/>
    <mergeCell ref="AV5:BI5"/>
    <mergeCell ref="AT4:AU5"/>
    <mergeCell ref="BL4:BM5"/>
    <mergeCell ref="BJ17:CA17"/>
    <mergeCell ref="AV19:BI19"/>
    <mergeCell ref="F13:G14"/>
    <mergeCell ref="CF21:CS21"/>
    <mergeCell ref="B10:C10"/>
    <mergeCell ref="D10:E10"/>
    <mergeCell ref="AD5:AQ5"/>
    <mergeCell ref="D9:E9"/>
    <mergeCell ref="AB4:AC5"/>
    <mergeCell ref="D7:E7"/>
    <mergeCell ref="F7:G7"/>
    <mergeCell ref="B9:C9"/>
    <mergeCell ref="CF3:CS3"/>
    <mergeCell ref="AD21:AQ21"/>
    <mergeCell ref="L21:Y21"/>
    <mergeCell ref="BK19:BM19"/>
    <mergeCell ref="AS19:AU19"/>
    <mergeCell ref="BN19:CA19"/>
    <mergeCell ref="AD19:AQ19"/>
    <mergeCell ref="BN21:CA21"/>
    <mergeCell ref="CD4:CE5"/>
    <mergeCell ref="CC19:CE19"/>
    <mergeCell ref="A1:G2"/>
    <mergeCell ref="A3:G4"/>
    <mergeCell ref="L3:Y3"/>
    <mergeCell ref="A13:A14"/>
    <mergeCell ref="F8:G8"/>
    <mergeCell ref="B7:C7"/>
    <mergeCell ref="F9:G9"/>
    <mergeCell ref="B8:C8"/>
    <mergeCell ref="F10:G10"/>
    <mergeCell ref="D8:E8"/>
  </mergeCells>
  <conditionalFormatting sqref="Z7:Z16 AR7:AR16 H7:H16 DA30 CT30 H23:H30 Z23:Z30 AR23:AR30 CB23:CB30 H65535:H65536 BJ23:BJ29 BJ7:BJ16 A18:A30 CB7:CB16">
    <cfRule type="expression" priority="89" dxfId="151" stopIfTrue="1">
      <formula>B7="신"</formula>
    </cfRule>
    <cfRule type="expression" priority="90" dxfId="152" stopIfTrue="1">
      <formula>ISERROR(A7)</formula>
    </cfRule>
  </conditionalFormatting>
  <conditionalFormatting sqref="M30:X30 DC30 DE30:DG30 CV30 CD30 BL24:BL29 CF10:CR10 AT24:AT29 AT8:AT16 AB28:AB30 J28:J30 AB8:AB16 J8:J16 L23:X23 L25:X27 CF23:CS30 C18:C19 AD7:AQ16 Y23:Y28 AV23:BI30 AD23:AQ30 BL8:BL16 BN7:CA16 L7:Y16 CF10:CF15 CG10:CR13 CF13:CS14 CD8:CD16 CF14:CR16 AV7:BI16 CS7:CS16 BN23:CA30">
    <cfRule type="cellIs" priority="88" dxfId="152" operator="equal" stopIfTrue="1">
      <formula>0</formula>
    </cfRule>
  </conditionalFormatting>
  <conditionalFormatting sqref="C19:C30">
    <cfRule type="cellIs" priority="82" dxfId="152" operator="equal" stopIfTrue="1">
      <formula>0</formula>
    </cfRule>
    <cfRule type="cellIs" priority="83" dxfId="153" operator="between" stopIfTrue="1">
      <formula>3</formula>
      <formula>4</formula>
    </cfRule>
  </conditionalFormatting>
  <conditionalFormatting sqref="CU30 CX30:CZ30 DB30 CF7:CR9 CD23:CD29 CD7 BL23 BL7 AT23 AT30 AT7 AS7:AS16 AB23 AB26 L30 Y29:Y30 J23:J27 J7 AB7 AA7:AA16 I23:I30 AA23:AA30 CC23:CC30 I7:I16 AS23:AS30 L23:X29 CC25:CD27 CS7 BK23:BK30 Y23:Y27 AQ23:AQ27 BK7:BK16 CG10:CR11 CG13:CR15 CC7:CC16 CS9:CS14">
    <cfRule type="expression" priority="87" dxfId="151" stopIfTrue="1">
      <formula>I7="신"</formula>
    </cfRule>
  </conditionalFormatting>
  <conditionalFormatting sqref="D13 B12:B13 B8:B10 D8:D10">
    <cfRule type="expression" priority="86" dxfId="152" stopIfTrue="1">
      <formula>ISERROR($B$8:$E$14)</formula>
    </cfRule>
  </conditionalFormatting>
  <conditionalFormatting sqref="D18 E17:E18 F17:G30 D19:E30">
    <cfRule type="cellIs" priority="169" dxfId="154" operator="equal" stopIfTrue="1">
      <formula>#REF!</formula>
    </cfRule>
  </conditionalFormatting>
  <conditionalFormatting sqref="C20">
    <cfRule type="cellIs" priority="23" dxfId="152" operator="equal" stopIfTrue="1">
      <formula>0</formula>
    </cfRule>
  </conditionalFormatting>
  <conditionalFormatting sqref="A24">
    <cfRule type="expression" priority="13" dxfId="151" stopIfTrue="1">
      <formula>B24="신"</formula>
    </cfRule>
    <cfRule type="expression" priority="14" dxfId="152" stopIfTrue="1">
      <formula>ISERROR(A24)</formula>
    </cfRule>
  </conditionalFormatting>
  <conditionalFormatting sqref="C24">
    <cfRule type="cellIs" priority="11" dxfId="152" operator="equal" stopIfTrue="1">
      <formula>0</formula>
    </cfRule>
    <cfRule type="cellIs" priority="12" dxfId="153" operator="between" stopIfTrue="1">
      <formula>3</formula>
      <formula>4</formula>
    </cfRule>
  </conditionalFormatting>
  <conditionalFormatting sqref="D24">
    <cfRule type="cellIs" priority="10" dxfId="154" operator="equal" stopIfTrue="1">
      <formula>#REF!</formula>
    </cfRule>
  </conditionalFormatting>
  <conditionalFormatting sqref="CS15">
    <cfRule type="expression" priority="9" dxfId="151" stopIfTrue="1">
      <formula>CS15="신"</formula>
    </cfRule>
  </conditionalFormatting>
  <conditionalFormatting sqref="E24">
    <cfRule type="cellIs" priority="8" dxfId="154" operator="equal" stopIfTrue="1">
      <formula>#REF!</formula>
    </cfRule>
  </conditionalFormatting>
  <conditionalFormatting sqref="A23">
    <cfRule type="expression" priority="6" dxfId="151" stopIfTrue="1">
      <formula>B23="신"</formula>
    </cfRule>
    <cfRule type="expression" priority="7" dxfId="152" stopIfTrue="1">
      <formula>ISERROR(A23)</formula>
    </cfRule>
  </conditionalFormatting>
  <conditionalFormatting sqref="C23">
    <cfRule type="cellIs" priority="4" dxfId="152" operator="equal" stopIfTrue="1">
      <formula>0</formula>
    </cfRule>
    <cfRule type="cellIs" priority="5" dxfId="153" operator="between" stopIfTrue="1">
      <formula>3</formula>
      <formula>4</formula>
    </cfRule>
  </conditionalFormatting>
  <conditionalFormatting sqref="D23">
    <cfRule type="cellIs" priority="3" dxfId="154" operator="equal" stopIfTrue="1">
      <formula>#REF!</formula>
    </cfRule>
  </conditionalFormatting>
  <conditionalFormatting sqref="E23">
    <cfRule type="cellIs" priority="2" dxfId="154" operator="equal" stopIfTrue="1">
      <formula>#REF!</formula>
    </cfRule>
  </conditionalFormatting>
  <conditionalFormatting sqref="CS14">
    <cfRule type="expression" priority="1" dxfId="151" stopIfTrue="1">
      <formula>CS14="신"</formula>
    </cfRule>
  </conditionalFormatting>
  <dataValidations count="2">
    <dataValidation type="list" allowBlank="1" showInputMessage="1" showErrorMessage="1" sqref="CB5 CB21 BJ21 BJ5 AR5 AR21 Z5 H21 H5 Z21">
      <formula1>"누계,등반"</formula1>
    </dataValidation>
    <dataValidation type="list" allowBlank="1" showInputMessage="1" showErrorMessage="1" sqref="CB4 CB20 BJ20 BJ4 AR4 AR20 Z4 H20 H4 Z20">
      <formula1>"점수,신입"</formula1>
    </dataValidation>
  </dataValidations>
  <printOptions horizontalCentered="1"/>
  <pageMargins left="0.4330708661417323" right="0.15748031496062992" top="0.6692913385826772" bottom="0.3937007874015748" header="0.35433070866141736" footer="0.31496062992125984"/>
  <pageSetup horizontalDpi="300" verticalDpi="300" orientation="landscape" paperSize="9" scale="88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20" t="s">
        <v>29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9">
        <v>40909</v>
      </c>
      <c r="E5" s="130">
        <v>40916</v>
      </c>
      <c r="F5" s="130">
        <v>40923</v>
      </c>
      <c r="G5" s="130">
        <v>40930</v>
      </c>
      <c r="H5" s="130">
        <v>40937</v>
      </c>
      <c r="I5" s="130">
        <v>40944</v>
      </c>
      <c r="J5" s="130">
        <v>40951</v>
      </c>
      <c r="K5" s="130">
        <v>40958</v>
      </c>
      <c r="L5" s="130">
        <v>40965</v>
      </c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1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68</v>
      </c>
      <c r="B7" s="2" t="s">
        <v>22</v>
      </c>
      <c r="C7" s="1">
        <f aca="true" t="shared" si="2" ref="C7:C12">COUNTIF(D7:BE7,"●")</f>
        <v>6</v>
      </c>
      <c r="D7" s="74" t="s">
        <v>102</v>
      </c>
      <c r="E7" s="74" t="s">
        <v>102</v>
      </c>
      <c r="F7" s="74" t="s">
        <v>102</v>
      </c>
      <c r="G7" s="74" t="s">
        <v>102</v>
      </c>
      <c r="H7" s="74" t="s">
        <v>102</v>
      </c>
      <c r="I7" s="74" t="s">
        <v>102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69</v>
      </c>
      <c r="B8" s="2" t="s">
        <v>22</v>
      </c>
      <c r="C8" s="1">
        <f t="shared" si="2"/>
        <v>5</v>
      </c>
      <c r="D8" s="74" t="s">
        <v>102</v>
      </c>
      <c r="E8" s="74" t="s">
        <v>102</v>
      </c>
      <c r="F8" s="74" t="s">
        <v>102</v>
      </c>
      <c r="G8" s="2"/>
      <c r="H8" s="74" t="s">
        <v>102</v>
      </c>
      <c r="I8" s="74" t="s">
        <v>102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70</v>
      </c>
      <c r="B9" s="2" t="s">
        <v>22</v>
      </c>
      <c r="C9" s="1">
        <f t="shared" si="2"/>
        <v>6</v>
      </c>
      <c r="D9" s="74" t="s">
        <v>102</v>
      </c>
      <c r="E9" s="74" t="s">
        <v>102</v>
      </c>
      <c r="F9" s="74" t="s">
        <v>102</v>
      </c>
      <c r="G9" s="74" t="s">
        <v>102</v>
      </c>
      <c r="H9" s="74" t="s">
        <v>102</v>
      </c>
      <c r="I9" s="74" t="s">
        <v>102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71</v>
      </c>
      <c r="B10" s="2" t="s">
        <v>22</v>
      </c>
      <c r="C10" s="1">
        <f t="shared" si="2"/>
        <v>5</v>
      </c>
      <c r="D10" s="74" t="s">
        <v>102</v>
      </c>
      <c r="E10" s="74" t="s">
        <v>102</v>
      </c>
      <c r="F10" s="74" t="s">
        <v>102</v>
      </c>
      <c r="G10" s="2"/>
      <c r="H10" s="74" t="s">
        <v>102</v>
      </c>
      <c r="I10" s="74" t="s">
        <v>102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100</v>
      </c>
      <c r="B11" s="2" t="s">
        <v>22</v>
      </c>
      <c r="C11" s="1">
        <f t="shared" si="2"/>
        <v>3</v>
      </c>
      <c r="D11" s="74" t="s">
        <v>102</v>
      </c>
      <c r="E11" s="74" t="s">
        <v>102</v>
      </c>
      <c r="F11" s="74" t="s">
        <v>102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198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102</v>
      </c>
      <c r="I12" s="74" t="s">
        <v>102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20" t="s">
        <v>7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72</v>
      </c>
      <c r="B20" s="2" t="s">
        <v>22</v>
      </c>
      <c r="C20" s="1">
        <f>COUNTIF(D20:BE20,"●")</f>
        <v>6</v>
      </c>
      <c r="D20" s="74" t="s">
        <v>102</v>
      </c>
      <c r="E20" s="74" t="s">
        <v>102</v>
      </c>
      <c r="F20" s="74" t="s">
        <v>102</v>
      </c>
      <c r="G20" s="74" t="s">
        <v>102</v>
      </c>
      <c r="H20" s="74" t="s">
        <v>102</v>
      </c>
      <c r="I20" s="74" t="s">
        <v>102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73</v>
      </c>
      <c r="B21" s="2" t="s">
        <v>22</v>
      </c>
      <c r="C21" s="1">
        <f>COUNTIF(D21:BE21,"●")</f>
        <v>5</v>
      </c>
      <c r="D21" s="74" t="s">
        <v>102</v>
      </c>
      <c r="E21" s="74" t="s">
        <v>102</v>
      </c>
      <c r="F21" s="74" t="s">
        <v>102</v>
      </c>
      <c r="G21" s="35"/>
      <c r="H21" s="74" t="s">
        <v>102</v>
      </c>
      <c r="I21" s="74" t="s">
        <v>102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74</v>
      </c>
      <c r="B22" s="2" t="s">
        <v>22</v>
      </c>
      <c r="C22" s="1">
        <f>COUNTIF(D22:BE22,"●")</f>
        <v>6</v>
      </c>
      <c r="D22" s="74" t="s">
        <v>102</v>
      </c>
      <c r="E22" s="74" t="s">
        <v>102</v>
      </c>
      <c r="F22" s="74" t="s">
        <v>102</v>
      </c>
      <c r="G22" s="74" t="s">
        <v>102</v>
      </c>
      <c r="H22" s="74" t="s">
        <v>102</v>
      </c>
      <c r="I22" s="74" t="s">
        <v>102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20" t="s">
        <v>30</v>
      </c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75</v>
      </c>
      <c r="B31" s="2" t="s">
        <v>22</v>
      </c>
      <c r="C31" s="1">
        <f>COUNTIF(D31:BE31,"●")</f>
        <v>6</v>
      </c>
      <c r="D31" s="74" t="s">
        <v>102</v>
      </c>
      <c r="E31" s="74" t="s">
        <v>102</v>
      </c>
      <c r="F31" s="74" t="s">
        <v>102</v>
      </c>
      <c r="G31" s="74" t="s">
        <v>102</v>
      </c>
      <c r="H31" s="74" t="s">
        <v>102</v>
      </c>
      <c r="I31" s="74" t="s">
        <v>102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76</v>
      </c>
      <c r="B32" s="2" t="s">
        <v>22</v>
      </c>
      <c r="C32" s="1">
        <f>COUNTIF(D32:BE32,"●")</f>
        <v>4</v>
      </c>
      <c r="D32" s="74" t="s">
        <v>102</v>
      </c>
      <c r="E32" s="74" t="s">
        <v>102</v>
      </c>
      <c r="F32" s="35"/>
      <c r="G32" s="2"/>
      <c r="H32" s="74" t="s">
        <v>102</v>
      </c>
      <c r="I32" s="74" t="s">
        <v>102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77</v>
      </c>
      <c r="B33" s="2" t="s">
        <v>22</v>
      </c>
      <c r="C33" s="1">
        <f>COUNTIF(D33:BE33,"●")</f>
        <v>4</v>
      </c>
      <c r="D33" s="74" t="s">
        <v>102</v>
      </c>
      <c r="E33" s="74" t="s">
        <v>102</v>
      </c>
      <c r="F33" s="35"/>
      <c r="G33" s="35"/>
      <c r="H33" s="74" t="s">
        <v>102</v>
      </c>
      <c r="I33" s="74" t="s">
        <v>102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78</v>
      </c>
      <c r="B34" s="2" t="s">
        <v>22</v>
      </c>
      <c r="C34" s="1">
        <f>COUNTIF(D34:BE34,"●")</f>
        <v>6</v>
      </c>
      <c r="D34" s="74" t="s">
        <v>102</v>
      </c>
      <c r="E34" s="74" t="s">
        <v>102</v>
      </c>
      <c r="F34" s="74" t="s">
        <v>102</v>
      </c>
      <c r="G34" s="74" t="s">
        <v>102</v>
      </c>
      <c r="H34" s="74" t="s">
        <v>102</v>
      </c>
      <c r="I34" s="74" t="s">
        <v>102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79</v>
      </c>
      <c r="B35" s="2" t="s">
        <v>22</v>
      </c>
      <c r="C35" s="1">
        <f>COUNTIF(D35:BE35,"●")</f>
        <v>5</v>
      </c>
      <c r="D35" s="74" t="s">
        <v>102</v>
      </c>
      <c r="E35" s="74" t="s">
        <v>102</v>
      </c>
      <c r="F35" s="74" t="s">
        <v>102</v>
      </c>
      <c r="G35" s="2"/>
      <c r="H35" s="74" t="s">
        <v>102</v>
      </c>
      <c r="I35" s="74" t="s">
        <v>102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51" stopIfTrue="1">
      <formula>B7="신"</formula>
    </cfRule>
    <cfRule type="expression" priority="7" dxfId="152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52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51" stopIfTrue="1">
      <formula>B7="신"</formula>
    </cfRule>
  </conditionalFormatting>
  <conditionalFormatting sqref="G7">
    <cfRule type="cellIs" priority="5" dxfId="152" operator="equal" stopIfTrue="1">
      <formula>0</formula>
    </cfRule>
  </conditionalFormatting>
  <conditionalFormatting sqref="G20">
    <cfRule type="cellIs" priority="4" dxfId="152" operator="equal" stopIfTrue="1">
      <formula>0</formula>
    </cfRule>
  </conditionalFormatting>
  <conditionalFormatting sqref="G22">
    <cfRule type="cellIs" priority="3" dxfId="152" operator="equal" stopIfTrue="1">
      <formula>0</formula>
    </cfRule>
  </conditionalFormatting>
  <conditionalFormatting sqref="I7:I12">
    <cfRule type="cellIs" priority="2" dxfId="152" operator="equal" stopIfTrue="1">
      <formula>0</formula>
    </cfRule>
  </conditionalFormatting>
  <conditionalFormatting sqref="I20">
    <cfRule type="expression" priority="1" dxfId="151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20" t="s">
        <v>34</v>
      </c>
      <c r="E3" s="220"/>
      <c r="F3" s="220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9">
        <v>40909</v>
      </c>
      <c r="E5" s="130">
        <v>40916</v>
      </c>
      <c r="F5" s="130">
        <v>40923</v>
      </c>
      <c r="G5" s="130">
        <v>40930</v>
      </c>
      <c r="H5" s="130">
        <v>40937</v>
      </c>
      <c r="I5" s="130">
        <v>40944</v>
      </c>
      <c r="J5" s="130">
        <v>40951</v>
      </c>
      <c r="K5" s="130">
        <v>40958</v>
      </c>
      <c r="L5" s="130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106</v>
      </c>
      <c r="B7" s="52" t="s">
        <v>21</v>
      </c>
      <c r="C7" s="1">
        <f aca="true" t="shared" si="2" ref="C7:C15">COUNTIF(D7:BE7,"●")</f>
        <v>5</v>
      </c>
      <c r="D7" s="74" t="s">
        <v>102</v>
      </c>
      <c r="E7" s="74" t="s">
        <v>102</v>
      </c>
      <c r="F7" s="74" t="s">
        <v>102</v>
      </c>
      <c r="G7" s="2"/>
      <c r="H7" s="74" t="s">
        <v>102</v>
      </c>
      <c r="I7" s="74" t="s">
        <v>102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107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108</v>
      </c>
      <c r="B9" s="52" t="s">
        <v>21</v>
      </c>
      <c r="C9" s="1">
        <f t="shared" si="2"/>
        <v>5</v>
      </c>
      <c r="D9" s="74" t="s">
        <v>102</v>
      </c>
      <c r="E9" s="74" t="s">
        <v>102</v>
      </c>
      <c r="F9" s="74" t="s">
        <v>102</v>
      </c>
      <c r="G9" s="2"/>
      <c r="H9" s="74" t="s">
        <v>102</v>
      </c>
      <c r="I9" s="74" t="s">
        <v>102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109</v>
      </c>
      <c r="B10" s="52" t="s">
        <v>21</v>
      </c>
      <c r="C10" s="1">
        <f t="shared" si="2"/>
        <v>5</v>
      </c>
      <c r="D10" s="74" t="s">
        <v>102</v>
      </c>
      <c r="E10" s="74" t="s">
        <v>102</v>
      </c>
      <c r="F10" s="74" t="s">
        <v>102</v>
      </c>
      <c r="G10" s="2"/>
      <c r="H10" s="74" t="s">
        <v>102</v>
      </c>
      <c r="I10" s="74" t="s">
        <v>102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110</v>
      </c>
      <c r="B11" s="52" t="s">
        <v>21</v>
      </c>
      <c r="C11" s="1">
        <f t="shared" si="2"/>
        <v>6</v>
      </c>
      <c r="D11" s="74" t="s">
        <v>102</v>
      </c>
      <c r="E11" s="74" t="s">
        <v>102</v>
      </c>
      <c r="F11" s="74" t="s">
        <v>102</v>
      </c>
      <c r="G11" s="74" t="s">
        <v>102</v>
      </c>
      <c r="H11" s="74" t="s">
        <v>102</v>
      </c>
      <c r="I11" s="74" t="s">
        <v>102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111</v>
      </c>
      <c r="B12" s="52" t="s">
        <v>21</v>
      </c>
      <c r="C12" s="1">
        <f t="shared" si="2"/>
        <v>6</v>
      </c>
      <c r="D12" s="74" t="s">
        <v>102</v>
      </c>
      <c r="E12" s="74" t="s">
        <v>102</v>
      </c>
      <c r="F12" s="74" t="s">
        <v>102</v>
      </c>
      <c r="G12" s="74" t="s">
        <v>102</v>
      </c>
      <c r="H12" s="74" t="s">
        <v>102</v>
      </c>
      <c r="I12" s="74" t="s">
        <v>102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112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151</v>
      </c>
      <c r="B14" s="30" t="s">
        <v>21</v>
      </c>
      <c r="C14" s="1">
        <f t="shared" si="2"/>
        <v>1</v>
      </c>
      <c r="D14" s="2"/>
      <c r="E14" s="74" t="s">
        <v>102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200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20" t="s">
        <v>34</v>
      </c>
      <c r="E18" s="220"/>
      <c r="F18" s="22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22"/>
      <c r="E20" s="222"/>
      <c r="F20" s="22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113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114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115</v>
      </c>
      <c r="B24" s="52" t="s">
        <v>21</v>
      </c>
      <c r="C24" s="1">
        <f t="shared" si="5"/>
        <v>2</v>
      </c>
      <c r="D24" s="18"/>
      <c r="E24" s="2"/>
      <c r="F24" s="74" t="s">
        <v>102</v>
      </c>
      <c r="G24" s="2"/>
      <c r="H24" s="2"/>
      <c r="I24" s="74" t="s">
        <v>102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116</v>
      </c>
      <c r="B25" s="52" t="s">
        <v>21</v>
      </c>
      <c r="C25" s="1">
        <f t="shared" si="5"/>
        <v>6</v>
      </c>
      <c r="D25" s="74" t="s">
        <v>102</v>
      </c>
      <c r="E25" s="74" t="s">
        <v>102</v>
      </c>
      <c r="F25" s="74" t="s">
        <v>102</v>
      </c>
      <c r="G25" s="74" t="s">
        <v>102</v>
      </c>
      <c r="H25" s="74" t="s">
        <v>102</v>
      </c>
      <c r="I25" s="74" t="s">
        <v>102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117</v>
      </c>
      <c r="B26" s="52" t="s">
        <v>21</v>
      </c>
      <c r="C26" s="1">
        <f t="shared" si="5"/>
        <v>5</v>
      </c>
      <c r="D26" s="74" t="s">
        <v>102</v>
      </c>
      <c r="E26" s="74" t="s">
        <v>102</v>
      </c>
      <c r="F26" s="74" t="s">
        <v>102</v>
      </c>
      <c r="G26" s="2"/>
      <c r="H26" s="74" t="s">
        <v>102</v>
      </c>
      <c r="I26" s="74" t="s">
        <v>102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118</v>
      </c>
      <c r="B27" s="52" t="s">
        <v>21</v>
      </c>
      <c r="C27" s="1">
        <f t="shared" si="5"/>
        <v>3</v>
      </c>
      <c r="D27" s="74" t="s">
        <v>102</v>
      </c>
      <c r="E27" s="74" t="s">
        <v>102</v>
      </c>
      <c r="F27" s="74" t="s">
        <v>102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119</v>
      </c>
      <c r="B28" s="52" t="s">
        <v>21</v>
      </c>
      <c r="C28" s="1">
        <f t="shared" si="5"/>
        <v>2</v>
      </c>
      <c r="D28" s="74" t="s">
        <v>102</v>
      </c>
      <c r="E28" s="2"/>
      <c r="F28" s="74" t="s">
        <v>102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201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20" t="s">
        <v>34</v>
      </c>
      <c r="E33" s="220"/>
      <c r="F33" s="220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21"/>
      <c r="E35" s="221"/>
      <c r="F35" s="22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121</v>
      </c>
      <c r="B37" s="52" t="s">
        <v>21</v>
      </c>
      <c r="C37" s="1">
        <f>COUNTIF(D37:BE37,"●")</f>
        <v>6</v>
      </c>
      <c r="D37" s="74" t="s">
        <v>102</v>
      </c>
      <c r="E37" s="74" t="s">
        <v>102</v>
      </c>
      <c r="F37" s="74" t="s">
        <v>102</v>
      </c>
      <c r="G37" s="74" t="s">
        <v>102</v>
      </c>
      <c r="H37" s="74" t="s">
        <v>102</v>
      </c>
      <c r="I37" s="74" t="s">
        <v>102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122</v>
      </c>
      <c r="B38" s="52" t="s">
        <v>21</v>
      </c>
      <c r="C38" s="1">
        <f>COUNTIF(D38:BE38,"●")</f>
        <v>6</v>
      </c>
      <c r="D38" s="74" t="s">
        <v>102</v>
      </c>
      <c r="E38" s="74" t="s">
        <v>102</v>
      </c>
      <c r="F38" s="74" t="s">
        <v>102</v>
      </c>
      <c r="G38" s="74" t="s">
        <v>102</v>
      </c>
      <c r="H38" s="74" t="s">
        <v>102</v>
      </c>
      <c r="I38" s="74" t="s">
        <v>102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123</v>
      </c>
      <c r="B39" s="52" t="s">
        <v>21</v>
      </c>
      <c r="C39" s="1">
        <f>COUNTIF(D39:BE39,"●")</f>
        <v>5</v>
      </c>
      <c r="D39" s="74" t="s">
        <v>102</v>
      </c>
      <c r="E39" s="74" t="s">
        <v>102</v>
      </c>
      <c r="F39" s="74" t="s">
        <v>102</v>
      </c>
      <c r="G39" s="74" t="s">
        <v>102</v>
      </c>
      <c r="H39" s="74" t="s">
        <v>102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124</v>
      </c>
      <c r="B40" s="52" t="s">
        <v>21</v>
      </c>
      <c r="C40" s="1">
        <f>COUNTIF(D40:BE40,"●")</f>
        <v>6</v>
      </c>
      <c r="D40" s="74" t="s">
        <v>102</v>
      </c>
      <c r="E40" s="74" t="s">
        <v>102</v>
      </c>
      <c r="F40" s="74" t="s">
        <v>102</v>
      </c>
      <c r="G40" s="74" t="s">
        <v>102</v>
      </c>
      <c r="H40" s="74" t="s">
        <v>102</v>
      </c>
      <c r="I40" s="74" t="s">
        <v>102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125</v>
      </c>
      <c r="B41" s="52" t="s">
        <v>21</v>
      </c>
      <c r="C41" s="1">
        <f>COUNTIF(D41:BE41,"●")</f>
        <v>4</v>
      </c>
      <c r="D41" s="18"/>
      <c r="E41" s="74" t="s">
        <v>102</v>
      </c>
      <c r="F41" s="2"/>
      <c r="G41" s="74" t="s">
        <v>102</v>
      </c>
      <c r="H41" s="74" t="s">
        <v>102</v>
      </c>
      <c r="I41" s="74" t="s">
        <v>102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20" t="s">
        <v>34</v>
      </c>
      <c r="E46" s="220"/>
      <c r="F46" s="220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22"/>
      <c r="E48" s="222"/>
      <c r="F48" s="22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126</v>
      </c>
      <c r="B50" s="52" t="s">
        <v>21</v>
      </c>
      <c r="C50" s="1">
        <f aca="true" t="shared" si="10" ref="C50:C57">COUNTIF(D50:BE50,"●")</f>
        <v>4</v>
      </c>
      <c r="D50" s="74" t="s">
        <v>102</v>
      </c>
      <c r="E50" s="2"/>
      <c r="F50" s="74" t="s">
        <v>102</v>
      </c>
      <c r="H50" s="74" t="s">
        <v>102</v>
      </c>
      <c r="I50" s="74" t="s">
        <v>102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127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102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128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102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129</v>
      </c>
      <c r="B53" s="52" t="s">
        <v>21</v>
      </c>
      <c r="C53" s="1">
        <f t="shared" si="10"/>
        <v>4</v>
      </c>
      <c r="D53" s="74" t="s">
        <v>102</v>
      </c>
      <c r="E53" s="74" t="s">
        <v>102</v>
      </c>
      <c r="F53" s="74" t="s">
        <v>102</v>
      </c>
      <c r="H53" s="74" t="s">
        <v>102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130</v>
      </c>
      <c r="B54" s="52" t="s">
        <v>21</v>
      </c>
      <c r="C54" s="1">
        <f t="shared" si="10"/>
        <v>5</v>
      </c>
      <c r="D54" s="74" t="s">
        <v>102</v>
      </c>
      <c r="E54" s="74" t="s">
        <v>102</v>
      </c>
      <c r="F54" s="74" t="s">
        <v>102</v>
      </c>
      <c r="H54" s="74" t="s">
        <v>102</v>
      </c>
      <c r="I54" s="74" t="s">
        <v>102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131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51" stopIfTrue="1">
      <formula>B7="신"</formula>
    </cfRule>
    <cfRule type="expression" priority="70" dxfId="152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51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52" operator="equal" stopIfTrue="1">
      <formula>0</formula>
    </cfRule>
  </conditionalFormatting>
  <conditionalFormatting sqref="H50">
    <cfRule type="cellIs" priority="27" dxfId="152" operator="equal" stopIfTrue="1">
      <formula>0</formula>
    </cfRule>
  </conditionalFormatting>
  <conditionalFormatting sqref="H50">
    <cfRule type="expression" priority="26" dxfId="151" stopIfTrue="1">
      <formula>H50="신"</formula>
    </cfRule>
  </conditionalFormatting>
  <conditionalFormatting sqref="H53">
    <cfRule type="cellIs" priority="25" dxfId="152" operator="equal" stopIfTrue="1">
      <formula>0</formula>
    </cfRule>
  </conditionalFormatting>
  <conditionalFormatting sqref="H53">
    <cfRule type="expression" priority="24" dxfId="151" stopIfTrue="1">
      <formula>H53="신"</formula>
    </cfRule>
  </conditionalFormatting>
  <conditionalFormatting sqref="H54">
    <cfRule type="cellIs" priority="23" dxfId="152" operator="equal" stopIfTrue="1">
      <formula>0</formula>
    </cfRule>
  </conditionalFormatting>
  <conditionalFormatting sqref="H54">
    <cfRule type="expression" priority="22" dxfId="151" stopIfTrue="1">
      <formula>H54="신"</formula>
    </cfRule>
  </conditionalFormatting>
  <conditionalFormatting sqref="H51">
    <cfRule type="cellIs" priority="21" dxfId="152" operator="equal" stopIfTrue="1">
      <formula>0</formula>
    </cfRule>
  </conditionalFormatting>
  <conditionalFormatting sqref="H51">
    <cfRule type="expression" priority="20" dxfId="151" stopIfTrue="1">
      <formula>H51="신"</formula>
    </cfRule>
  </conditionalFormatting>
  <conditionalFormatting sqref="H52">
    <cfRule type="cellIs" priority="19" dxfId="152" operator="equal" stopIfTrue="1">
      <formula>0</formula>
    </cfRule>
  </conditionalFormatting>
  <conditionalFormatting sqref="H52">
    <cfRule type="expression" priority="18" dxfId="151" stopIfTrue="1">
      <formula>H52="신"</formula>
    </cfRule>
  </conditionalFormatting>
  <conditionalFormatting sqref="I7:I12">
    <cfRule type="cellIs" priority="17" dxfId="152" operator="equal" stopIfTrue="1">
      <formula>0</formula>
    </cfRule>
  </conditionalFormatting>
  <conditionalFormatting sqref="I15">
    <cfRule type="cellIs" priority="16" dxfId="152" operator="equal" stopIfTrue="1">
      <formula>0</formula>
    </cfRule>
  </conditionalFormatting>
  <conditionalFormatting sqref="I25:I26">
    <cfRule type="cellIs" priority="15" dxfId="152" operator="equal" stopIfTrue="1">
      <formula>0</formula>
    </cfRule>
  </conditionalFormatting>
  <conditionalFormatting sqref="I22">
    <cfRule type="cellIs" priority="14" dxfId="152" operator="equal" stopIfTrue="1">
      <formula>0</formula>
    </cfRule>
  </conditionalFormatting>
  <conditionalFormatting sqref="I24">
    <cfRule type="cellIs" priority="13" dxfId="152" operator="equal" stopIfTrue="1">
      <formula>0</formula>
    </cfRule>
  </conditionalFormatting>
  <conditionalFormatting sqref="I29">
    <cfRule type="cellIs" priority="12" dxfId="152" operator="equal" stopIfTrue="1">
      <formula>0</formula>
    </cfRule>
  </conditionalFormatting>
  <conditionalFormatting sqref="I37:I41">
    <cfRule type="cellIs" priority="11" dxfId="152" operator="equal" stopIfTrue="1">
      <formula>0</formula>
    </cfRule>
  </conditionalFormatting>
  <conditionalFormatting sqref="I50">
    <cfRule type="cellIs" priority="10" dxfId="152" operator="equal" stopIfTrue="1">
      <formula>0</formula>
    </cfRule>
  </conditionalFormatting>
  <conditionalFormatting sqref="I50">
    <cfRule type="expression" priority="9" dxfId="151" stopIfTrue="1">
      <formula>I50="신"</formula>
    </cfRule>
  </conditionalFormatting>
  <conditionalFormatting sqref="I53">
    <cfRule type="cellIs" priority="8" dxfId="152" operator="equal" stopIfTrue="1">
      <formula>0</formula>
    </cfRule>
  </conditionalFormatting>
  <conditionalFormatting sqref="I53">
    <cfRule type="expression" priority="7" dxfId="151" stopIfTrue="1">
      <formula>I53="신"</formula>
    </cfRule>
  </conditionalFormatting>
  <conditionalFormatting sqref="I54">
    <cfRule type="cellIs" priority="6" dxfId="152" operator="equal" stopIfTrue="1">
      <formula>0</formula>
    </cfRule>
  </conditionalFormatting>
  <conditionalFormatting sqref="I54">
    <cfRule type="expression" priority="5" dxfId="151" stopIfTrue="1">
      <formula>I54="신"</formula>
    </cfRule>
  </conditionalFormatting>
  <conditionalFormatting sqref="I51">
    <cfRule type="cellIs" priority="4" dxfId="152" operator="equal" stopIfTrue="1">
      <formula>0</formula>
    </cfRule>
  </conditionalFormatting>
  <conditionalFormatting sqref="I51">
    <cfRule type="expression" priority="3" dxfId="151" stopIfTrue="1">
      <formula>I51="신"</formula>
    </cfRule>
  </conditionalFormatting>
  <conditionalFormatting sqref="I52">
    <cfRule type="cellIs" priority="2" dxfId="152" operator="equal" stopIfTrue="1">
      <formula>0</formula>
    </cfRule>
  </conditionalFormatting>
  <conditionalFormatting sqref="I52">
    <cfRule type="expression" priority="1" dxfId="151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65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20" t="s">
        <v>36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132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135</v>
      </c>
      <c r="E8" s="74" t="s">
        <v>102</v>
      </c>
      <c r="F8" s="74" t="s">
        <v>102</v>
      </c>
      <c r="G8" s="2"/>
      <c r="H8" s="74" t="s">
        <v>102</v>
      </c>
      <c r="I8" s="74" t="s">
        <v>102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133</v>
      </c>
      <c r="B9" s="2" t="s">
        <v>22</v>
      </c>
      <c r="C9" s="1">
        <f t="shared" si="2"/>
        <v>6</v>
      </c>
      <c r="D9" s="74" t="s">
        <v>135</v>
      </c>
      <c r="E9" s="74" t="s">
        <v>102</v>
      </c>
      <c r="F9" s="74" t="s">
        <v>102</v>
      </c>
      <c r="G9" s="74" t="s">
        <v>102</v>
      </c>
      <c r="H9" s="74" t="s">
        <v>102</v>
      </c>
      <c r="I9" s="74" t="s">
        <v>102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95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134</v>
      </c>
      <c r="B11" s="2" t="s">
        <v>22</v>
      </c>
      <c r="C11" s="1">
        <f t="shared" si="2"/>
        <v>6</v>
      </c>
      <c r="D11" s="74" t="s">
        <v>135</v>
      </c>
      <c r="E11" s="74" t="s">
        <v>102</v>
      </c>
      <c r="F11" s="74" t="s">
        <v>102</v>
      </c>
      <c r="G11" s="74" t="s">
        <v>102</v>
      </c>
      <c r="H11" s="74" t="s">
        <v>102</v>
      </c>
      <c r="I11" s="74" t="s">
        <v>102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204</v>
      </c>
      <c r="B12" s="2" t="s">
        <v>22</v>
      </c>
      <c r="C12" s="1">
        <f t="shared" si="2"/>
        <v>4</v>
      </c>
      <c r="D12" s="2"/>
      <c r="E12" s="74" t="s">
        <v>102</v>
      </c>
      <c r="F12" s="74" t="s">
        <v>102</v>
      </c>
      <c r="G12" s="2"/>
      <c r="H12" s="74" t="s">
        <v>102</v>
      </c>
      <c r="I12" s="74" t="s">
        <v>102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136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20" t="s">
        <v>36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137</v>
      </c>
      <c r="B20" s="2" t="s">
        <v>22</v>
      </c>
      <c r="C20" s="1">
        <f>COUNTIF(D20:BE20,"●")</f>
        <v>2</v>
      </c>
      <c r="D20" s="18"/>
      <c r="E20" s="74" t="s">
        <v>102</v>
      </c>
      <c r="F20" s="2"/>
      <c r="G20" s="2"/>
      <c r="H20" s="2"/>
      <c r="I20" s="74" t="s">
        <v>102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138</v>
      </c>
      <c r="B21" s="2" t="s">
        <v>22</v>
      </c>
      <c r="C21" s="1">
        <f>COUNTIF(D21:BE21,"●")</f>
        <v>2</v>
      </c>
      <c r="D21" s="18"/>
      <c r="E21" s="74" t="s">
        <v>102</v>
      </c>
      <c r="F21" s="2"/>
      <c r="G21" s="2"/>
      <c r="H21" s="2"/>
      <c r="I21" s="74" t="s">
        <v>102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139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140</v>
      </c>
      <c r="B23" s="2" t="s">
        <v>22</v>
      </c>
      <c r="C23" s="1">
        <f>COUNTIF(D23:BE23,"●")</f>
        <v>2</v>
      </c>
      <c r="D23" s="18"/>
      <c r="E23" s="74" t="s">
        <v>102</v>
      </c>
      <c r="F23" s="32"/>
      <c r="G23" s="2"/>
      <c r="H23" s="2"/>
      <c r="I23" s="74" t="s">
        <v>102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141</v>
      </c>
      <c r="B24" s="2" t="s">
        <v>22</v>
      </c>
      <c r="C24" s="1">
        <f>COUNTIF(D24:BE24,"●")</f>
        <v>3</v>
      </c>
      <c r="D24" s="74" t="s">
        <v>135</v>
      </c>
      <c r="E24" s="74" t="s">
        <v>102</v>
      </c>
      <c r="F24" s="74" t="s">
        <v>102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147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20" t="s">
        <v>36</v>
      </c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142</v>
      </c>
      <c r="B33" s="2" t="s">
        <v>22</v>
      </c>
      <c r="C33" s="1">
        <f aca="true" t="shared" si="7" ref="C33:C39">COUNTIF(D33:BE33,"●")</f>
        <v>6</v>
      </c>
      <c r="D33" s="74" t="s">
        <v>135</v>
      </c>
      <c r="E33" s="74" t="s">
        <v>102</v>
      </c>
      <c r="F33" s="74" t="s">
        <v>102</v>
      </c>
      <c r="G33" s="74" t="s">
        <v>102</v>
      </c>
      <c r="H33" s="74" t="s">
        <v>102</v>
      </c>
      <c r="I33" s="74" t="s">
        <v>102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143</v>
      </c>
      <c r="B34" s="2" t="s">
        <v>22</v>
      </c>
      <c r="C34" s="1">
        <f t="shared" si="7"/>
        <v>6</v>
      </c>
      <c r="D34" s="74" t="s">
        <v>135</v>
      </c>
      <c r="E34" s="74" t="s">
        <v>102</v>
      </c>
      <c r="F34" s="74" t="s">
        <v>102</v>
      </c>
      <c r="G34" s="74" t="s">
        <v>102</v>
      </c>
      <c r="H34" s="74" t="s">
        <v>102</v>
      </c>
      <c r="I34" s="74" t="s">
        <v>102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97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144</v>
      </c>
      <c r="B36" s="2" t="s">
        <v>22</v>
      </c>
      <c r="C36" s="1">
        <f t="shared" si="7"/>
        <v>5</v>
      </c>
      <c r="D36" s="74" t="s">
        <v>135</v>
      </c>
      <c r="E36" s="74" t="s">
        <v>102</v>
      </c>
      <c r="F36" s="74" t="s">
        <v>102</v>
      </c>
      <c r="G36" s="2"/>
      <c r="H36" s="74" t="s">
        <v>102</v>
      </c>
      <c r="I36" s="74" t="s">
        <v>102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145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55</v>
      </c>
      <c r="B38" s="2" t="s">
        <v>22</v>
      </c>
      <c r="C38" s="1">
        <f t="shared" si="7"/>
        <v>2</v>
      </c>
      <c r="D38" s="74" t="s">
        <v>135</v>
      </c>
      <c r="E38" s="2"/>
      <c r="F38" s="2"/>
      <c r="G38" s="2"/>
      <c r="H38" s="74" t="s">
        <v>102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146</v>
      </c>
      <c r="B39" s="2" t="s">
        <v>22</v>
      </c>
      <c r="C39" s="1">
        <f t="shared" si="7"/>
        <v>5</v>
      </c>
      <c r="D39" s="74" t="s">
        <v>135</v>
      </c>
      <c r="E39" s="74" t="s">
        <v>102</v>
      </c>
      <c r="F39" s="74" t="s">
        <v>102</v>
      </c>
      <c r="G39" s="2"/>
      <c r="H39" s="74" t="s">
        <v>102</v>
      </c>
      <c r="I39" s="74" t="s">
        <v>102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51" stopIfTrue="1">
      <formula>B7="신"</formula>
    </cfRule>
    <cfRule type="expression" priority="47" dxfId="152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51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52" operator="equal" stopIfTrue="1">
      <formula>0</formula>
    </cfRule>
  </conditionalFormatting>
  <conditionalFormatting sqref="E23">
    <cfRule type="cellIs" priority="35" dxfId="152" operator="equal" stopIfTrue="1">
      <formula>0</formula>
    </cfRule>
  </conditionalFormatting>
  <conditionalFormatting sqref="E24">
    <cfRule type="cellIs" priority="34" dxfId="152" operator="equal" stopIfTrue="1">
      <formula>0</formula>
    </cfRule>
  </conditionalFormatting>
  <conditionalFormatting sqref="E33:E34">
    <cfRule type="cellIs" priority="33" dxfId="152" operator="equal" stopIfTrue="1">
      <formula>0</formula>
    </cfRule>
  </conditionalFormatting>
  <conditionalFormatting sqref="F36">
    <cfRule type="cellIs" priority="32" dxfId="152" operator="equal" stopIfTrue="1">
      <formula>0</formula>
    </cfRule>
  </conditionalFormatting>
  <conditionalFormatting sqref="E36">
    <cfRule type="cellIs" priority="31" dxfId="152" operator="equal" stopIfTrue="1">
      <formula>0</formula>
    </cfRule>
  </conditionalFormatting>
  <conditionalFormatting sqref="E39">
    <cfRule type="cellIs" priority="30" dxfId="152" operator="equal" stopIfTrue="1">
      <formula>0</formula>
    </cfRule>
  </conditionalFormatting>
  <conditionalFormatting sqref="F8:F11">
    <cfRule type="cellIs" priority="29" dxfId="152" operator="equal" stopIfTrue="1">
      <formula>0</formula>
    </cfRule>
  </conditionalFormatting>
  <conditionalFormatting sqref="F24">
    <cfRule type="expression" priority="28" dxfId="151" stopIfTrue="1">
      <formula>F24="신"</formula>
    </cfRule>
  </conditionalFormatting>
  <conditionalFormatting sqref="F24">
    <cfRule type="cellIs" priority="27" dxfId="152" operator="equal" stopIfTrue="1">
      <formula>0</formula>
    </cfRule>
  </conditionalFormatting>
  <conditionalFormatting sqref="F33:F34">
    <cfRule type="cellIs" priority="26" dxfId="152" operator="equal" stopIfTrue="1">
      <formula>0</formula>
    </cfRule>
  </conditionalFormatting>
  <conditionalFormatting sqref="F36">
    <cfRule type="cellIs" priority="25" dxfId="152" operator="equal" stopIfTrue="1">
      <formula>0</formula>
    </cfRule>
  </conditionalFormatting>
  <conditionalFormatting sqref="F39">
    <cfRule type="cellIs" priority="24" dxfId="152" operator="equal" stopIfTrue="1">
      <formula>0</formula>
    </cfRule>
  </conditionalFormatting>
  <conditionalFormatting sqref="G9">
    <cfRule type="cellIs" priority="23" dxfId="152" operator="equal" stopIfTrue="1">
      <formula>0</formula>
    </cfRule>
  </conditionalFormatting>
  <conditionalFormatting sqref="G11">
    <cfRule type="cellIs" priority="22" dxfId="152" operator="equal" stopIfTrue="1">
      <formula>0</formula>
    </cfRule>
  </conditionalFormatting>
  <conditionalFormatting sqref="G33:G34">
    <cfRule type="cellIs" priority="21" dxfId="152" operator="equal" stopIfTrue="1">
      <formula>0</formula>
    </cfRule>
  </conditionalFormatting>
  <conditionalFormatting sqref="H8:H11">
    <cfRule type="cellIs" priority="20" dxfId="152" operator="equal" stopIfTrue="1">
      <formula>0</formula>
    </cfRule>
  </conditionalFormatting>
  <conditionalFormatting sqref="H36">
    <cfRule type="cellIs" priority="19" dxfId="152" operator="equal" stopIfTrue="1">
      <formula>0</formula>
    </cfRule>
  </conditionalFormatting>
  <conditionalFormatting sqref="H33:H34">
    <cfRule type="cellIs" priority="18" dxfId="152" operator="equal" stopIfTrue="1">
      <formula>0</formula>
    </cfRule>
  </conditionalFormatting>
  <conditionalFormatting sqref="H36">
    <cfRule type="cellIs" priority="17" dxfId="152" operator="equal" stopIfTrue="1">
      <formula>0</formula>
    </cfRule>
  </conditionalFormatting>
  <conditionalFormatting sqref="H39">
    <cfRule type="cellIs" priority="16" dxfId="152" operator="equal" stopIfTrue="1">
      <formula>0</formula>
    </cfRule>
  </conditionalFormatting>
  <conditionalFormatting sqref="H38">
    <cfRule type="cellIs" priority="15" dxfId="152" operator="equal" stopIfTrue="1">
      <formula>0</formula>
    </cfRule>
  </conditionalFormatting>
  <conditionalFormatting sqref="I8:I11">
    <cfRule type="cellIs" priority="14" dxfId="152" operator="equal" stopIfTrue="1">
      <formula>0</formula>
    </cfRule>
  </conditionalFormatting>
  <conditionalFormatting sqref="I7">
    <cfRule type="cellIs" priority="13" dxfId="152" operator="equal" stopIfTrue="1">
      <formula>0</formula>
    </cfRule>
  </conditionalFormatting>
  <conditionalFormatting sqref="I12">
    <cfRule type="cellIs" priority="12" dxfId="152" operator="equal" stopIfTrue="1">
      <formula>0</formula>
    </cfRule>
  </conditionalFormatting>
  <conditionalFormatting sqref="H12">
    <cfRule type="cellIs" priority="11" dxfId="152" operator="equal" stopIfTrue="1">
      <formula>0</formula>
    </cfRule>
  </conditionalFormatting>
  <conditionalFormatting sqref="E12">
    <cfRule type="cellIs" priority="10" dxfId="152" operator="equal" stopIfTrue="1">
      <formula>0</formula>
    </cfRule>
  </conditionalFormatting>
  <conditionalFormatting sqref="F12">
    <cfRule type="cellIs" priority="9" dxfId="152" operator="equal" stopIfTrue="1">
      <formula>0</formula>
    </cfRule>
  </conditionalFormatting>
  <conditionalFormatting sqref="I20:I21">
    <cfRule type="cellIs" priority="8" dxfId="152" operator="equal" stopIfTrue="1">
      <formula>0</formula>
    </cfRule>
  </conditionalFormatting>
  <conditionalFormatting sqref="I23">
    <cfRule type="cellIs" priority="7" dxfId="152" operator="equal" stopIfTrue="1">
      <formula>0</formula>
    </cfRule>
  </conditionalFormatting>
  <conditionalFormatting sqref="I24">
    <cfRule type="cellIs" priority="6" dxfId="152" operator="equal" stopIfTrue="1">
      <formula>0</formula>
    </cfRule>
  </conditionalFormatting>
  <conditionalFormatting sqref="I36">
    <cfRule type="cellIs" priority="5" dxfId="152" operator="equal" stopIfTrue="1">
      <formula>0</formula>
    </cfRule>
  </conditionalFormatting>
  <conditionalFormatting sqref="I33:I34">
    <cfRule type="cellIs" priority="4" dxfId="152" operator="equal" stopIfTrue="1">
      <formula>0</formula>
    </cfRule>
  </conditionalFormatting>
  <conditionalFormatting sqref="I36">
    <cfRule type="cellIs" priority="3" dxfId="152" operator="equal" stopIfTrue="1">
      <formula>0</formula>
    </cfRule>
  </conditionalFormatting>
  <conditionalFormatting sqref="I39">
    <cfRule type="cellIs" priority="2" dxfId="152" operator="equal" stopIfTrue="1">
      <formula>0</formula>
    </cfRule>
  </conditionalFormatting>
  <conditionalFormatting sqref="I38">
    <cfRule type="cellIs" priority="1" dxfId="152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68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69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70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71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100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199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23" t="s">
        <v>15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5"/>
    </row>
    <row r="12" spans="1:56" ht="19.5" customHeight="1">
      <c r="A12" s="226" t="s">
        <v>103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5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72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73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74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23" t="s">
        <v>1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5"/>
    </row>
    <row r="20" spans="1:56" ht="19.5" customHeight="1">
      <c r="A20" s="226" t="s">
        <v>60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5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75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76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77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78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79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52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51" stopIfTrue="1">
      <formula>F4="신"</formula>
    </cfRule>
  </conditionalFormatting>
  <conditionalFormatting sqref="A4:A10 A22:A28 A14:A18">
    <cfRule type="expression" priority="5" dxfId="151" stopIfTrue="1">
      <formula>#REF!="신"</formula>
    </cfRule>
    <cfRule type="expression" priority="6" dxfId="152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157</v>
      </c>
      <c r="B3" s="4" t="s">
        <v>167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168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169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170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171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172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173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174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175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202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27" t="s">
        <v>176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9"/>
    </row>
    <row r="14" spans="1:56" ht="19.5" customHeight="1">
      <c r="A14" s="226" t="s">
        <v>177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5"/>
    </row>
    <row r="15" spans="1:56" ht="19.5" customHeight="1">
      <c r="A15" s="4" t="s">
        <v>157</v>
      </c>
      <c r="B15" s="4" t="s">
        <v>167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178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179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180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181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182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183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184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203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23" t="s">
        <v>185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5"/>
    </row>
    <row r="26" spans="1:56" ht="19.5" customHeight="1">
      <c r="A26" s="226" t="s">
        <v>186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5"/>
    </row>
    <row r="27" spans="1:56" ht="19.5" customHeight="1">
      <c r="A27" s="4" t="s">
        <v>157</v>
      </c>
      <c r="B27" s="4" t="s">
        <v>167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187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188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189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190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191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27" t="s">
        <v>192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9"/>
    </row>
    <row r="36" spans="1:56" ht="19.5" customHeight="1">
      <c r="A36" s="226" t="s">
        <v>193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5"/>
    </row>
    <row r="37" spans="1:56" ht="19.5" customHeight="1">
      <c r="A37" s="4" t="s">
        <v>157</v>
      </c>
      <c r="B37" s="4" t="s">
        <v>167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194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127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128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129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130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131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51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52" operator="equal" stopIfTrue="1">
      <formula>0</formula>
    </cfRule>
  </conditionalFormatting>
  <conditionalFormatting sqref="C38">
    <cfRule type="expression" priority="6" dxfId="151" stopIfTrue="1">
      <formula>C38="신"</formula>
    </cfRule>
  </conditionalFormatting>
  <conditionalFormatting sqref="C41">
    <cfRule type="expression" priority="5" dxfId="151" stopIfTrue="1">
      <formula>C41="신"</formula>
    </cfRule>
  </conditionalFormatting>
  <conditionalFormatting sqref="C42">
    <cfRule type="expression" priority="4" dxfId="151" stopIfTrue="1">
      <formula>C42="신"</formula>
    </cfRule>
  </conditionalFormatting>
  <conditionalFormatting sqref="A44:A45 A4:A12 A16:A24 A28:A34">
    <cfRule type="expression" priority="11" dxfId="151" stopIfTrue="1">
      <formula>#REF!="신"</formula>
    </cfRule>
    <cfRule type="expression" priority="12" dxfId="152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132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133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95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134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137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138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139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140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141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142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143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97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144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145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55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146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51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52" operator="equal" stopIfTrue="1">
      <formula>0</formula>
    </cfRule>
  </conditionalFormatting>
  <conditionalFormatting sqref="C24">
    <cfRule type="expression" priority="5" dxfId="151" stopIfTrue="1">
      <formula>C24="신"</formula>
    </cfRule>
  </conditionalFormatting>
  <conditionalFormatting sqref="C25">
    <cfRule type="expression" priority="4" dxfId="151" stopIfTrue="1">
      <formula>C25="신"</formula>
    </cfRule>
  </conditionalFormatting>
  <conditionalFormatting sqref="C27">
    <cfRule type="cellIs" priority="3" dxfId="152" operator="equal" stopIfTrue="1">
      <formula>0</formula>
    </cfRule>
  </conditionalFormatting>
  <conditionalFormatting sqref="C29">
    <cfRule type="cellIs" priority="2" dxfId="152" operator="equal" stopIfTrue="1">
      <formula>0</formula>
    </cfRule>
  </conditionalFormatting>
  <conditionalFormatting sqref="C30">
    <cfRule type="cellIs" priority="1" dxfId="152" operator="equal" stopIfTrue="1">
      <formula>0</formula>
    </cfRule>
  </conditionalFormatting>
  <conditionalFormatting sqref="A4:A10 A14:A20 A24:A32">
    <cfRule type="expression" priority="10" dxfId="151" stopIfTrue="1">
      <formula>#REF!="신"</formula>
    </cfRule>
    <cfRule type="expression" priority="11" dxfId="152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2012-04-07T23:17:38Z</cp:lastPrinted>
  <dcterms:created xsi:type="dcterms:W3CDTF">2007-01-02T12:18:59Z</dcterms:created>
  <dcterms:modified xsi:type="dcterms:W3CDTF">2012-04-07T23:17:54Z</dcterms:modified>
  <cp:category/>
  <cp:version/>
  <cp:contentType/>
  <cp:contentStatus/>
</cp:coreProperties>
</file>