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'주보출석표'!$A$1:$DH$31</definedName>
  </definedNames>
  <calcPr fullCalcOnLoad="1"/>
</workbook>
</file>

<file path=xl/sharedStrings.xml><?xml version="1.0" encoding="utf-8"?>
<sst xmlns="http://schemas.openxmlformats.org/spreadsheetml/2006/main" count="1445" uniqueCount="234">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</sst>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38" xfId="43" applyNumberFormat="1" applyFont="1" applyFill="1" applyBorder="1" applyAlignment="1" applyProtection="1">
      <alignment horizontal="center" vertical="center"/>
      <protection/>
    </xf>
    <xf numFmtId="181" fontId="10" fillId="0" borderId="39" xfId="43" applyNumberFormat="1" applyFont="1" applyFill="1" applyBorder="1" applyAlignment="1" applyProtection="1">
      <alignment horizontal="center" vertical="center"/>
      <protection/>
    </xf>
    <xf numFmtId="181" fontId="10" fillId="0" borderId="40" xfId="4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46" xfId="43" applyNumberFormat="1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185" fontId="10" fillId="0" borderId="46" xfId="0" applyNumberFormat="1" applyFont="1" applyFill="1" applyBorder="1" applyAlignment="1" applyProtection="1">
      <alignment horizontal="center" vertical="center" shrinkToFit="1"/>
      <protection/>
    </xf>
    <xf numFmtId="185" fontId="10" fillId="0" borderId="47" xfId="0" applyNumberFormat="1" applyFont="1" applyFill="1" applyBorder="1" applyAlignment="1" applyProtection="1">
      <alignment horizontal="center" vertical="center" shrinkToFit="1"/>
      <protection/>
    </xf>
    <xf numFmtId="0" fontId="27" fillId="0" borderId="48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9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0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1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1" fontId="10" fillId="0" borderId="58" xfId="0" applyNumberFormat="1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60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49" xfId="0" applyNumberFormat="1" applyFont="1" applyFill="1" applyBorder="1" applyAlignment="1">
      <alignment horizontal="center" vertical="center" shrinkToFit="1"/>
    </xf>
    <xf numFmtId="185" fontId="2" fillId="0" borderId="50" xfId="0" applyNumberFormat="1" applyFont="1" applyFill="1" applyBorder="1" applyAlignment="1">
      <alignment horizontal="center" vertical="center" shrinkToFit="1"/>
    </xf>
    <xf numFmtId="185" fontId="2" fillId="0" borderId="51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63" xfId="0" applyNumberFormat="1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6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" fontId="10" fillId="0" borderId="46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24"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W65536"/>
  <sheetViews>
    <sheetView showZeros="0" tabSelected="1" workbookViewId="0" topLeftCell="A1">
      <selection activeCell="AC3" sqref="AC3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25" width="2.57421875" style="29" hidden="1" customWidth="1"/>
    <col min="26" max="28" width="2.57421875" style="29" customWidth="1"/>
    <col min="29" max="29" width="7.57421875" style="29" customWidth="1"/>
    <col min="30" max="30" width="3.57421875" style="29" customWidth="1"/>
    <col min="31" max="32" width="2.57421875" style="29" customWidth="1"/>
    <col min="33" max="46" width="2.57421875" style="29" hidden="1" customWidth="1"/>
    <col min="47" max="49" width="2.57421875" style="29" customWidth="1"/>
    <col min="50" max="50" width="7.57421875" style="29" customWidth="1"/>
    <col min="51" max="51" width="3.57421875" style="29" customWidth="1"/>
    <col min="52" max="53" width="2.57421875" style="29" customWidth="1"/>
    <col min="54" max="67" width="2.57421875" style="29" hidden="1" customWidth="1"/>
    <col min="68" max="70" width="2.57421875" style="29" customWidth="1"/>
    <col min="71" max="71" width="7.57421875" style="29" customWidth="1"/>
    <col min="72" max="72" width="3.57421875" style="29" customWidth="1"/>
    <col min="73" max="74" width="2.57421875" style="29" customWidth="1"/>
    <col min="75" max="88" width="2.57421875" style="29" hidden="1" customWidth="1"/>
    <col min="89" max="91" width="2.57421875" style="29" customWidth="1"/>
    <col min="92" max="92" width="7.57421875" style="29" customWidth="1"/>
    <col min="93" max="93" width="3.57421875" style="29" customWidth="1"/>
    <col min="94" max="95" width="2.57421875" style="29" customWidth="1"/>
    <col min="96" max="109" width="2.57421875" style="29" hidden="1" customWidth="1"/>
    <col min="110" max="112" width="2.57421875" style="29" customWidth="1"/>
    <col min="113" max="113" width="5.57421875" style="29" customWidth="1"/>
    <col min="114" max="116" width="2.57421875" style="29" customWidth="1"/>
    <col min="117" max="119" width="2.421875" style="29" customWidth="1"/>
    <col min="120" max="120" width="5.57421875" style="29" customWidth="1"/>
    <col min="121" max="123" width="2.57421875" style="29" customWidth="1"/>
    <col min="124" max="126" width="2.421875" style="29" customWidth="1"/>
    <col min="127" max="16384" width="9.00390625" style="12" customWidth="1"/>
  </cols>
  <sheetData>
    <row r="1" spans="1:112" ht="18" customHeight="1">
      <c r="A1" s="218">
        <v>41028</v>
      </c>
      <c r="B1" s="219"/>
      <c r="C1" s="219"/>
      <c r="D1" s="219"/>
      <c r="E1" s="219"/>
      <c r="F1" s="219"/>
      <c r="G1" s="22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5"/>
      <c r="AC1" s="13" t="s">
        <v>24</v>
      </c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3" t="s">
        <v>25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S1" s="13" t="s">
        <v>2</v>
      </c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5"/>
      <c r="CN1" s="14" t="s">
        <v>3</v>
      </c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5"/>
    </row>
    <row r="2" spans="1:112" ht="18" customHeight="1">
      <c r="A2" s="221"/>
      <c r="B2" s="222"/>
      <c r="C2" s="222"/>
      <c r="D2" s="222"/>
      <c r="E2" s="222"/>
      <c r="F2" s="222"/>
      <c r="G2" s="223"/>
      <c r="H2" s="16" t="s">
        <v>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  <c r="AC2" s="16" t="s">
        <v>233</v>
      </c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7"/>
      <c r="AX2" s="16" t="s">
        <v>60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7"/>
      <c r="BS2" s="16" t="s">
        <v>61</v>
      </c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7"/>
      <c r="CN2" s="36" t="s">
        <v>62</v>
      </c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7"/>
    </row>
    <row r="3" spans="1:112" ht="18" customHeight="1">
      <c r="A3" s="224" t="s">
        <v>5</v>
      </c>
      <c r="B3" s="225"/>
      <c r="C3" s="225"/>
      <c r="D3" s="225"/>
      <c r="E3" s="225"/>
      <c r="F3" s="225"/>
      <c r="G3" s="226"/>
      <c r="H3" s="3" t="s">
        <v>6</v>
      </c>
      <c r="I3" s="173">
        <f>COUNTIF(I7:I17,"재적")</f>
        <v>6</v>
      </c>
      <c r="J3" s="174"/>
      <c r="K3" s="175"/>
      <c r="L3" s="178" t="s">
        <v>7</v>
      </c>
      <c r="M3" s="178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80"/>
      <c r="AC3" s="3" t="s">
        <v>6</v>
      </c>
      <c r="AD3" s="173">
        <f>COUNTIF(AD7:AD17,"재적")</f>
        <v>4</v>
      </c>
      <c r="AE3" s="174"/>
      <c r="AF3" s="175"/>
      <c r="AG3" s="178" t="s">
        <v>7</v>
      </c>
      <c r="AH3" s="178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80"/>
      <c r="AX3" s="3" t="s">
        <v>6</v>
      </c>
      <c r="AY3" s="173">
        <f>COUNTIF(AY7:AY17,"재적")</f>
        <v>5</v>
      </c>
      <c r="AZ3" s="174"/>
      <c r="BA3" s="175"/>
      <c r="BB3" s="178" t="s">
        <v>7</v>
      </c>
      <c r="BC3" s="178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80"/>
      <c r="BS3" s="40" t="s">
        <v>6</v>
      </c>
      <c r="BT3" s="173">
        <f>COUNTIF(BT7:BT17,"재적")</f>
        <v>11</v>
      </c>
      <c r="BU3" s="174"/>
      <c r="BV3" s="175"/>
      <c r="BW3" s="178" t="s">
        <v>7</v>
      </c>
      <c r="BX3" s="178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80"/>
      <c r="CN3" s="37" t="s">
        <v>6</v>
      </c>
      <c r="CO3" s="173">
        <f>COUNTIF(CO7:CO17,"재적")</f>
        <v>9</v>
      </c>
      <c r="CP3" s="174"/>
      <c r="CQ3" s="175"/>
      <c r="CR3" s="178" t="s">
        <v>7</v>
      </c>
      <c r="CS3" s="178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80"/>
    </row>
    <row r="4" spans="1:126" ht="18" customHeight="1">
      <c r="A4" s="227"/>
      <c r="B4" s="228"/>
      <c r="C4" s="228"/>
      <c r="D4" s="228"/>
      <c r="E4" s="228"/>
      <c r="F4" s="228"/>
      <c r="G4" s="229"/>
      <c r="H4" s="4" t="s">
        <v>8</v>
      </c>
      <c r="I4" s="117"/>
      <c r="J4" s="201">
        <v>1664</v>
      </c>
      <c r="K4" s="202"/>
      <c r="L4" s="28">
        <f aca="true" t="shared" si="0" ref="L4:AB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3</v>
      </c>
      <c r="AC4" s="38" t="s">
        <v>8</v>
      </c>
      <c r="AD4" s="119">
        <f>COUNTIF(AD7:AD17,"신입")</f>
        <v>0</v>
      </c>
      <c r="AE4" s="169">
        <v>585</v>
      </c>
      <c r="AF4" s="170"/>
      <c r="AG4" s="28">
        <f aca="true" t="shared" si="1" ref="AG4:AW4">COUNTIF(AG7:AG17,"●")</f>
        <v>3</v>
      </c>
      <c r="AH4" s="28">
        <f t="shared" si="1"/>
        <v>4</v>
      </c>
      <c r="AI4" s="28">
        <f t="shared" si="1"/>
        <v>4</v>
      </c>
      <c r="AJ4" s="28">
        <f t="shared" si="1"/>
        <v>2</v>
      </c>
      <c r="AK4" s="28">
        <f t="shared" si="1"/>
        <v>3</v>
      </c>
      <c r="AL4" s="28">
        <f t="shared" si="1"/>
        <v>4</v>
      </c>
      <c r="AM4" s="28">
        <f t="shared" si="1"/>
        <v>4</v>
      </c>
      <c r="AN4" s="28">
        <f t="shared" si="1"/>
        <v>4</v>
      </c>
      <c r="AO4" s="28">
        <f t="shared" si="1"/>
        <v>3</v>
      </c>
      <c r="AP4" s="28">
        <f t="shared" si="1"/>
        <v>3</v>
      </c>
      <c r="AQ4" s="28">
        <f t="shared" si="1"/>
        <v>4</v>
      </c>
      <c r="AR4" s="28">
        <f t="shared" si="1"/>
        <v>2</v>
      </c>
      <c r="AS4" s="28">
        <f t="shared" si="1"/>
        <v>4</v>
      </c>
      <c r="AT4" s="28">
        <f t="shared" si="1"/>
        <v>3</v>
      </c>
      <c r="AU4" s="28">
        <f t="shared" si="1"/>
        <v>3</v>
      </c>
      <c r="AV4" s="28">
        <f t="shared" si="1"/>
        <v>2</v>
      </c>
      <c r="AW4" s="28">
        <f t="shared" si="1"/>
        <v>2</v>
      </c>
      <c r="AX4" s="38" t="s">
        <v>8</v>
      </c>
      <c r="AY4" s="119"/>
      <c r="AZ4" s="169">
        <v>1339</v>
      </c>
      <c r="BA4" s="170"/>
      <c r="BB4" s="28">
        <f aca="true" t="shared" si="2" ref="BB4:BR4">COUNTIF(BB7:BB17,"●")</f>
        <v>5</v>
      </c>
      <c r="BC4" s="28">
        <f t="shared" si="2"/>
        <v>5</v>
      </c>
      <c r="BD4" s="28">
        <f t="shared" si="2"/>
        <v>3</v>
      </c>
      <c r="BE4" s="28">
        <f t="shared" si="2"/>
        <v>2</v>
      </c>
      <c r="BF4" s="28">
        <f t="shared" si="2"/>
        <v>5</v>
      </c>
      <c r="BG4" s="28">
        <f t="shared" si="2"/>
        <v>5</v>
      </c>
      <c r="BH4" s="28">
        <f t="shared" si="2"/>
        <v>5</v>
      </c>
      <c r="BI4" s="28">
        <f t="shared" si="2"/>
        <v>3</v>
      </c>
      <c r="BJ4" s="28">
        <f t="shared" si="2"/>
        <v>5</v>
      </c>
      <c r="BK4" s="28">
        <f t="shared" si="2"/>
        <v>3</v>
      </c>
      <c r="BL4" s="28">
        <f t="shared" si="2"/>
        <v>5</v>
      </c>
      <c r="BM4" s="28">
        <f t="shared" si="2"/>
        <v>3</v>
      </c>
      <c r="BN4" s="28">
        <f t="shared" si="2"/>
        <v>3</v>
      </c>
      <c r="BO4" s="28">
        <f t="shared" si="2"/>
        <v>5</v>
      </c>
      <c r="BP4" s="28">
        <f t="shared" si="2"/>
        <v>4</v>
      </c>
      <c r="BQ4" s="28">
        <f t="shared" si="2"/>
        <v>3</v>
      </c>
      <c r="BR4" s="28">
        <f t="shared" si="2"/>
        <v>3</v>
      </c>
      <c r="BS4" s="38" t="s">
        <v>8</v>
      </c>
      <c r="BT4" s="119"/>
      <c r="BU4" s="169">
        <v>1745</v>
      </c>
      <c r="BV4" s="170"/>
      <c r="BW4" s="28">
        <f aca="true" t="shared" si="3" ref="BW4:CM4">COUNTIF(BW7:BW17,"●")</f>
        <v>5</v>
      </c>
      <c r="BX4" s="28">
        <f t="shared" si="3"/>
        <v>6</v>
      </c>
      <c r="BY4" s="28">
        <f t="shared" si="3"/>
        <v>5</v>
      </c>
      <c r="BZ4" s="28">
        <f t="shared" si="3"/>
        <v>2</v>
      </c>
      <c r="CA4" s="28">
        <f t="shared" si="3"/>
        <v>5</v>
      </c>
      <c r="CB4" s="28">
        <f t="shared" si="3"/>
        <v>6</v>
      </c>
      <c r="CC4" s="28">
        <f t="shared" si="3"/>
        <v>5</v>
      </c>
      <c r="CD4" s="28">
        <f t="shared" si="3"/>
        <v>5</v>
      </c>
      <c r="CE4" s="28">
        <f t="shared" si="3"/>
        <v>6</v>
      </c>
      <c r="CF4" s="28">
        <f t="shared" si="3"/>
        <v>5</v>
      </c>
      <c r="CG4" s="28">
        <f t="shared" si="3"/>
        <v>5</v>
      </c>
      <c r="CH4" s="28">
        <f t="shared" si="3"/>
        <v>6</v>
      </c>
      <c r="CI4" s="28">
        <f t="shared" si="3"/>
        <v>7</v>
      </c>
      <c r="CJ4" s="28">
        <f t="shared" si="3"/>
        <v>6</v>
      </c>
      <c r="CK4" s="28">
        <f t="shared" si="3"/>
        <v>7</v>
      </c>
      <c r="CL4" s="28">
        <f t="shared" si="3"/>
        <v>7</v>
      </c>
      <c r="CM4" s="28">
        <f t="shared" si="3"/>
        <v>6</v>
      </c>
      <c r="CN4" s="38" t="s">
        <v>8</v>
      </c>
      <c r="CO4" s="119"/>
      <c r="CP4" s="169">
        <v>2034</v>
      </c>
      <c r="CQ4" s="170"/>
      <c r="CR4" s="28">
        <f aca="true" t="shared" si="4" ref="CR4:DH4">COUNTIF(CR7:CR17,"●")</f>
        <v>4</v>
      </c>
      <c r="CS4" s="28">
        <f t="shared" si="4"/>
        <v>2</v>
      </c>
      <c r="CT4" s="28">
        <f t="shared" si="4"/>
        <v>4</v>
      </c>
      <c r="CU4" s="28">
        <f t="shared" si="4"/>
        <v>0</v>
      </c>
      <c r="CV4" s="28">
        <f t="shared" si="4"/>
        <v>1</v>
      </c>
      <c r="CW4" s="28">
        <f t="shared" si="4"/>
        <v>5</v>
      </c>
      <c r="CX4" s="28">
        <f t="shared" si="4"/>
        <v>3</v>
      </c>
      <c r="CY4" s="28">
        <f t="shared" si="4"/>
        <v>6</v>
      </c>
      <c r="CZ4" s="28">
        <f t="shared" si="4"/>
        <v>3</v>
      </c>
      <c r="DA4" s="28">
        <f t="shared" si="4"/>
        <v>6</v>
      </c>
      <c r="DB4" s="28">
        <f t="shared" si="4"/>
        <v>4</v>
      </c>
      <c r="DC4" s="28">
        <f t="shared" si="4"/>
        <v>4</v>
      </c>
      <c r="DD4" s="28">
        <f t="shared" si="4"/>
        <v>6</v>
      </c>
      <c r="DE4" s="28">
        <f t="shared" si="4"/>
        <v>4</v>
      </c>
      <c r="DF4" s="28">
        <f t="shared" si="4"/>
        <v>2</v>
      </c>
      <c r="DG4" s="28">
        <f t="shared" si="4"/>
        <v>3</v>
      </c>
      <c r="DH4" s="28">
        <f t="shared" si="4"/>
        <v>2</v>
      </c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1:112" ht="18" customHeight="1">
      <c r="A5" s="155" t="s">
        <v>26</v>
      </c>
      <c r="B5" s="156"/>
      <c r="C5" s="156"/>
      <c r="D5" s="156"/>
      <c r="E5" s="156"/>
      <c r="F5" s="156"/>
      <c r="G5" s="157"/>
      <c r="H5" s="6" t="s">
        <v>9</v>
      </c>
      <c r="I5" s="118"/>
      <c r="J5" s="203"/>
      <c r="K5" s="204"/>
      <c r="L5" s="198">
        <f>AB4*10+I4*10+I5*20+(J7+J8+J9+J10+J11+J12+J13+J14+J15+J17)</f>
        <v>54</v>
      </c>
      <c r="M5" s="198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  <c r="AC5" s="6" t="s">
        <v>9</v>
      </c>
      <c r="AD5" s="118">
        <f>COUNTIF(AD7:AD17,"등반")</f>
        <v>0</v>
      </c>
      <c r="AE5" s="171"/>
      <c r="AF5" s="172"/>
      <c r="AG5" s="198">
        <f>AW4*10+AD4*10+AD5*20+(AE7+AE8+AE9+AE10+AE11+AE12+AE13+AE14+AE15+AE17)</f>
        <v>24</v>
      </c>
      <c r="AH5" s="198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200"/>
      <c r="AX5" s="6" t="s">
        <v>9</v>
      </c>
      <c r="AY5" s="118">
        <f>COUNTIF(AY7:AY17,"등반")</f>
        <v>0</v>
      </c>
      <c r="AZ5" s="171"/>
      <c r="BA5" s="172"/>
      <c r="BB5" s="198">
        <f>BR4*10+AY4*10+AY5*20+(AZ7+AZ8+AZ9+AZ10+AZ11+AZ12+AZ13+AZ14+AZ15+AZ17)</f>
        <v>61</v>
      </c>
      <c r="BC5" s="198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200"/>
      <c r="BS5" s="42" t="s">
        <v>9</v>
      </c>
      <c r="BT5" s="118"/>
      <c r="BU5" s="171"/>
      <c r="BV5" s="172"/>
      <c r="BW5" s="198">
        <f>CM4*10+BT4*10+BT5*20+(BU7+BU8+BU9+BU10+BU11+BU12+BU13+BU14+BU15+BU17)</f>
        <v>74</v>
      </c>
      <c r="BX5" s="198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200"/>
      <c r="CN5" s="39" t="s">
        <v>9</v>
      </c>
      <c r="CO5" s="118"/>
      <c r="CP5" s="171"/>
      <c r="CQ5" s="172"/>
      <c r="CR5" s="198">
        <f>DH4*10+CO4*10+CO5*20+(CP7+CP8+CP9+CP10+CP11+CP12+CP13+CP14+CP15+CP17)</f>
        <v>70</v>
      </c>
      <c r="CS5" s="198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200"/>
    </row>
    <row r="6" spans="1:112" ht="18" customHeight="1">
      <c r="A6" s="158"/>
      <c r="B6" s="159"/>
      <c r="C6" s="159"/>
      <c r="D6" s="159"/>
      <c r="E6" s="159"/>
      <c r="F6" s="159"/>
      <c r="G6" s="160"/>
      <c r="H6" s="4" t="s">
        <v>10</v>
      </c>
      <c r="I6" s="4" t="s">
        <v>11</v>
      </c>
      <c r="J6" s="4" t="s">
        <v>58</v>
      </c>
      <c r="K6" s="4" t="s">
        <v>12</v>
      </c>
      <c r="L6" s="24">
        <v>1</v>
      </c>
      <c r="M6" s="24">
        <v>2</v>
      </c>
      <c r="N6" s="128">
        <v>3</v>
      </c>
      <c r="O6" s="128">
        <v>4</v>
      </c>
      <c r="P6" s="128">
        <v>5</v>
      </c>
      <c r="Q6" s="128">
        <v>6</v>
      </c>
      <c r="R6" s="128">
        <v>7</v>
      </c>
      <c r="S6" s="128">
        <v>8</v>
      </c>
      <c r="T6" s="128">
        <v>9</v>
      </c>
      <c r="U6" s="128">
        <v>10</v>
      </c>
      <c r="V6" s="128">
        <v>11</v>
      </c>
      <c r="W6" s="128">
        <v>12</v>
      </c>
      <c r="X6" s="128">
        <v>13</v>
      </c>
      <c r="Y6" s="128">
        <v>14</v>
      </c>
      <c r="Z6" s="128">
        <v>15</v>
      </c>
      <c r="AA6" s="128">
        <v>16</v>
      </c>
      <c r="AB6" s="93">
        <v>17</v>
      </c>
      <c r="AC6" s="4" t="s">
        <v>10</v>
      </c>
      <c r="AD6" s="4" t="s">
        <v>11</v>
      </c>
      <c r="AE6" s="4" t="s">
        <v>57</v>
      </c>
      <c r="AF6" s="4" t="s">
        <v>12</v>
      </c>
      <c r="AG6" s="24">
        <v>1</v>
      </c>
      <c r="AH6" s="24">
        <v>2</v>
      </c>
      <c r="AI6" s="128">
        <v>3</v>
      </c>
      <c r="AJ6" s="128">
        <v>4</v>
      </c>
      <c r="AK6" s="128">
        <v>5</v>
      </c>
      <c r="AL6" s="128">
        <v>6</v>
      </c>
      <c r="AM6" s="128">
        <v>7</v>
      </c>
      <c r="AN6" s="128">
        <v>8</v>
      </c>
      <c r="AO6" s="128">
        <v>9</v>
      </c>
      <c r="AP6" s="128">
        <v>10</v>
      </c>
      <c r="AQ6" s="128">
        <v>11</v>
      </c>
      <c r="AR6" s="128">
        <v>12</v>
      </c>
      <c r="AS6" s="128">
        <v>13</v>
      </c>
      <c r="AT6" s="128">
        <v>14</v>
      </c>
      <c r="AU6" s="128">
        <v>15</v>
      </c>
      <c r="AV6" s="128">
        <v>16</v>
      </c>
      <c r="AW6" s="93">
        <v>17</v>
      </c>
      <c r="AX6" s="4" t="s">
        <v>10</v>
      </c>
      <c r="AY6" s="4" t="s">
        <v>11</v>
      </c>
      <c r="AZ6" s="4" t="s">
        <v>57</v>
      </c>
      <c r="BA6" s="4" t="s">
        <v>12</v>
      </c>
      <c r="BB6" s="24">
        <v>1</v>
      </c>
      <c r="BC6" s="24">
        <v>2</v>
      </c>
      <c r="BD6" s="128">
        <v>3</v>
      </c>
      <c r="BE6" s="128">
        <v>4</v>
      </c>
      <c r="BF6" s="128">
        <v>5</v>
      </c>
      <c r="BG6" s="128">
        <v>6</v>
      </c>
      <c r="BH6" s="128">
        <v>7</v>
      </c>
      <c r="BI6" s="128">
        <v>8</v>
      </c>
      <c r="BJ6" s="128">
        <v>9</v>
      </c>
      <c r="BK6" s="128">
        <v>10</v>
      </c>
      <c r="BL6" s="128">
        <v>11</v>
      </c>
      <c r="BM6" s="128">
        <v>12</v>
      </c>
      <c r="BN6" s="128">
        <v>13</v>
      </c>
      <c r="BO6" s="128">
        <v>14</v>
      </c>
      <c r="BP6" s="128">
        <v>15</v>
      </c>
      <c r="BQ6" s="128">
        <v>16</v>
      </c>
      <c r="BR6" s="93">
        <v>17</v>
      </c>
      <c r="BS6" s="41" t="s">
        <v>10</v>
      </c>
      <c r="BT6" s="4" t="s">
        <v>11</v>
      </c>
      <c r="BU6" s="4" t="s">
        <v>58</v>
      </c>
      <c r="BV6" s="4" t="s">
        <v>12</v>
      </c>
      <c r="BW6" s="24">
        <v>1</v>
      </c>
      <c r="BX6" s="24">
        <v>2</v>
      </c>
      <c r="BY6" s="128">
        <v>3</v>
      </c>
      <c r="BZ6" s="128">
        <v>4</v>
      </c>
      <c r="CA6" s="128">
        <v>5</v>
      </c>
      <c r="CB6" s="128">
        <v>6</v>
      </c>
      <c r="CC6" s="128">
        <v>7</v>
      </c>
      <c r="CD6" s="128">
        <v>8</v>
      </c>
      <c r="CE6" s="128">
        <v>9</v>
      </c>
      <c r="CF6" s="128">
        <v>10</v>
      </c>
      <c r="CG6" s="128">
        <v>11</v>
      </c>
      <c r="CH6" s="128">
        <v>12</v>
      </c>
      <c r="CI6" s="128">
        <v>13</v>
      </c>
      <c r="CJ6" s="128">
        <v>14</v>
      </c>
      <c r="CK6" s="128">
        <v>15</v>
      </c>
      <c r="CL6" s="128">
        <v>16</v>
      </c>
      <c r="CM6" s="93">
        <v>17</v>
      </c>
      <c r="CN6" s="38" t="s">
        <v>10</v>
      </c>
      <c r="CO6" s="94" t="s">
        <v>11</v>
      </c>
      <c r="CP6" s="94" t="s">
        <v>57</v>
      </c>
      <c r="CQ6" s="94" t="s">
        <v>12</v>
      </c>
      <c r="CR6" s="24">
        <v>1</v>
      </c>
      <c r="CS6" s="24">
        <v>2</v>
      </c>
      <c r="CT6" s="128">
        <v>3</v>
      </c>
      <c r="CU6" s="128">
        <v>4</v>
      </c>
      <c r="CV6" s="128">
        <v>5</v>
      </c>
      <c r="CW6" s="128">
        <v>6</v>
      </c>
      <c r="CX6" s="128">
        <v>7</v>
      </c>
      <c r="CY6" s="128">
        <v>8</v>
      </c>
      <c r="CZ6" s="128">
        <v>9</v>
      </c>
      <c r="DA6" s="128">
        <v>10</v>
      </c>
      <c r="DB6" s="128">
        <v>11</v>
      </c>
      <c r="DC6" s="128">
        <v>12</v>
      </c>
      <c r="DD6" s="128">
        <v>13</v>
      </c>
      <c r="DE6" s="128">
        <v>14</v>
      </c>
      <c r="DF6" s="128">
        <v>15</v>
      </c>
      <c r="DG6" s="128">
        <v>16</v>
      </c>
      <c r="DH6" s="93">
        <v>17</v>
      </c>
    </row>
    <row r="7" spans="1:112" ht="18" customHeight="1">
      <c r="A7" s="95" t="s">
        <v>11</v>
      </c>
      <c r="B7" s="234" t="s">
        <v>27</v>
      </c>
      <c r="C7" s="235"/>
      <c r="D7" s="210" t="s">
        <v>6</v>
      </c>
      <c r="E7" s="210"/>
      <c r="F7" s="210" t="s">
        <v>20</v>
      </c>
      <c r="G7" s="211"/>
      <c r="H7" s="96" t="s">
        <v>68</v>
      </c>
      <c r="I7" s="2" t="s">
        <v>22</v>
      </c>
      <c r="J7" s="97">
        <v>1</v>
      </c>
      <c r="K7" s="24">
        <f aca="true" t="shared" si="5" ref="K7:K12">COUNTIF(L7:AB7,"●")</f>
        <v>17</v>
      </c>
      <c r="L7" s="74" t="s">
        <v>149</v>
      </c>
      <c r="M7" s="74" t="s">
        <v>149</v>
      </c>
      <c r="N7" s="126" t="s">
        <v>101</v>
      </c>
      <c r="O7" s="126" t="s">
        <v>101</v>
      </c>
      <c r="P7" s="126" t="s">
        <v>101</v>
      </c>
      <c r="Q7" s="126" t="s">
        <v>101</v>
      </c>
      <c r="R7" s="126" t="s">
        <v>101</v>
      </c>
      <c r="S7" s="126" t="s">
        <v>101</v>
      </c>
      <c r="T7" s="126" t="s">
        <v>101</v>
      </c>
      <c r="U7" s="126" t="s">
        <v>101</v>
      </c>
      <c r="V7" s="126" t="s">
        <v>101</v>
      </c>
      <c r="W7" s="126" t="s">
        <v>101</v>
      </c>
      <c r="X7" s="126" t="s">
        <v>101</v>
      </c>
      <c r="Y7" s="126" t="s">
        <v>101</v>
      </c>
      <c r="Z7" s="126" t="s">
        <v>101</v>
      </c>
      <c r="AA7" s="126" t="s">
        <v>101</v>
      </c>
      <c r="AB7" s="19" t="s">
        <v>101</v>
      </c>
      <c r="AC7" s="98" t="s">
        <v>72</v>
      </c>
      <c r="AD7" s="2" t="s">
        <v>21</v>
      </c>
      <c r="AE7" s="99"/>
      <c r="AF7" s="24">
        <f>COUNTIF(AG7:AW7,"●")</f>
        <v>14</v>
      </c>
      <c r="AG7" s="74" t="s">
        <v>149</v>
      </c>
      <c r="AH7" s="74" t="s">
        <v>149</v>
      </c>
      <c r="AI7" s="126" t="s">
        <v>101</v>
      </c>
      <c r="AJ7" s="126" t="s">
        <v>101</v>
      </c>
      <c r="AK7" s="126" t="s">
        <v>101</v>
      </c>
      <c r="AL7" s="126" t="s">
        <v>101</v>
      </c>
      <c r="AM7" s="126" t="s">
        <v>101</v>
      </c>
      <c r="AN7" s="126" t="s">
        <v>101</v>
      </c>
      <c r="AO7" s="126" t="s">
        <v>101</v>
      </c>
      <c r="AP7" s="126" t="s">
        <v>101</v>
      </c>
      <c r="AQ7" s="126" t="s">
        <v>101</v>
      </c>
      <c r="AR7" s="126" t="s">
        <v>101</v>
      </c>
      <c r="AS7" s="126" t="s">
        <v>101</v>
      </c>
      <c r="AT7" s="126" t="s">
        <v>101</v>
      </c>
      <c r="AU7" s="126"/>
      <c r="AV7" s="126"/>
      <c r="AW7" s="19"/>
      <c r="AX7" s="98" t="s">
        <v>75</v>
      </c>
      <c r="AY7" s="2" t="s">
        <v>22</v>
      </c>
      <c r="AZ7" s="99">
        <v>17</v>
      </c>
      <c r="BA7" s="24">
        <f>COUNTIF(BB7:BR7,"●")</f>
        <v>17</v>
      </c>
      <c r="BB7" s="74" t="s">
        <v>149</v>
      </c>
      <c r="BC7" s="74" t="s">
        <v>149</v>
      </c>
      <c r="BD7" s="126" t="s">
        <v>101</v>
      </c>
      <c r="BE7" s="126" t="s">
        <v>101</v>
      </c>
      <c r="BF7" s="126" t="s">
        <v>101</v>
      </c>
      <c r="BG7" s="126" t="s">
        <v>101</v>
      </c>
      <c r="BH7" s="126" t="s">
        <v>101</v>
      </c>
      <c r="BI7" s="126" t="s">
        <v>101</v>
      </c>
      <c r="BJ7" s="126" t="s">
        <v>101</v>
      </c>
      <c r="BK7" s="126" t="s">
        <v>101</v>
      </c>
      <c r="BL7" s="126" t="s">
        <v>101</v>
      </c>
      <c r="BM7" s="126" t="s">
        <v>101</v>
      </c>
      <c r="BN7" s="126" t="s">
        <v>101</v>
      </c>
      <c r="BO7" s="126" t="s">
        <v>101</v>
      </c>
      <c r="BP7" s="126" t="s">
        <v>101</v>
      </c>
      <c r="BQ7" s="126" t="s">
        <v>101</v>
      </c>
      <c r="BR7" s="19" t="s">
        <v>101</v>
      </c>
      <c r="BS7" s="98" t="s">
        <v>80</v>
      </c>
      <c r="BT7" s="2" t="s">
        <v>22</v>
      </c>
      <c r="BU7" s="99">
        <v>2</v>
      </c>
      <c r="BV7" s="24">
        <f>COUNTIF(BW7:CM7,"●")</f>
        <v>14</v>
      </c>
      <c r="BW7" s="74" t="s">
        <v>149</v>
      </c>
      <c r="BX7" s="74" t="s">
        <v>149</v>
      </c>
      <c r="BY7" s="126" t="s">
        <v>101</v>
      </c>
      <c r="BZ7" s="126"/>
      <c r="CA7" s="126" t="s">
        <v>101</v>
      </c>
      <c r="CB7" s="126" t="s">
        <v>101</v>
      </c>
      <c r="CC7" s="126" t="s">
        <v>101</v>
      </c>
      <c r="CD7" s="126" t="s">
        <v>101</v>
      </c>
      <c r="CE7" s="126" t="s">
        <v>101</v>
      </c>
      <c r="CF7" s="126"/>
      <c r="CG7" s="126"/>
      <c r="CH7" s="126" t="s">
        <v>101</v>
      </c>
      <c r="CI7" s="126" t="s">
        <v>101</v>
      </c>
      <c r="CJ7" s="126" t="s">
        <v>101</v>
      </c>
      <c r="CK7" s="126" t="s">
        <v>101</v>
      </c>
      <c r="CL7" s="126" t="s">
        <v>101</v>
      </c>
      <c r="CM7" s="19" t="s">
        <v>101</v>
      </c>
      <c r="CN7" s="98" t="s">
        <v>87</v>
      </c>
      <c r="CO7" s="2" t="s">
        <v>22</v>
      </c>
      <c r="CP7" s="99"/>
      <c r="CQ7" s="24">
        <f aca="true" t="shared" si="6" ref="CQ7:CQ14">COUNTIF(CR7:DH7,"●")</f>
        <v>1</v>
      </c>
      <c r="CR7" s="18"/>
      <c r="CS7" s="18"/>
      <c r="CT7" s="35"/>
      <c r="CU7" s="35"/>
      <c r="CV7" s="35"/>
      <c r="CW7" s="35" t="s">
        <v>101</v>
      </c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19"/>
    </row>
    <row r="8" spans="1:112" ht="18" customHeight="1">
      <c r="A8" s="22" t="s">
        <v>28</v>
      </c>
      <c r="B8" s="163">
        <f>F8/D8</f>
        <v>0.5333333333333333</v>
      </c>
      <c r="C8" s="164"/>
      <c r="D8" s="165">
        <f>I3+AD3+AY3</f>
        <v>15</v>
      </c>
      <c r="E8" s="166"/>
      <c r="F8" s="232">
        <f>AB4+AW4+BR4</f>
        <v>8</v>
      </c>
      <c r="G8" s="233"/>
      <c r="H8" s="96" t="s">
        <v>69</v>
      </c>
      <c r="I8" s="2" t="s">
        <v>22</v>
      </c>
      <c r="J8" s="97"/>
      <c r="K8" s="24">
        <f t="shared" si="5"/>
        <v>14</v>
      </c>
      <c r="L8" s="74" t="s">
        <v>149</v>
      </c>
      <c r="M8" s="74" t="s">
        <v>149</v>
      </c>
      <c r="N8" s="126" t="s">
        <v>101</v>
      </c>
      <c r="O8" s="126"/>
      <c r="P8" s="126" t="s">
        <v>101</v>
      </c>
      <c r="Q8" s="126" t="s">
        <v>101</v>
      </c>
      <c r="R8" s="126" t="s">
        <v>101</v>
      </c>
      <c r="S8" s="126" t="s">
        <v>101</v>
      </c>
      <c r="T8" s="126"/>
      <c r="U8" s="126" t="s">
        <v>101</v>
      </c>
      <c r="V8" s="126" t="s">
        <v>101</v>
      </c>
      <c r="W8" s="126" t="s">
        <v>101</v>
      </c>
      <c r="X8" s="126" t="s">
        <v>101</v>
      </c>
      <c r="Y8" s="126" t="s">
        <v>101</v>
      </c>
      <c r="Z8" s="126" t="s">
        <v>101</v>
      </c>
      <c r="AA8" s="126" t="s">
        <v>101</v>
      </c>
      <c r="AB8" s="19"/>
      <c r="AC8" s="98" t="s">
        <v>73</v>
      </c>
      <c r="AD8" s="2" t="s">
        <v>21</v>
      </c>
      <c r="AE8" s="99"/>
      <c r="AF8" s="24">
        <f>COUNTIF(AG8:AW8,"●")</f>
        <v>15</v>
      </c>
      <c r="AG8" s="74" t="s">
        <v>149</v>
      </c>
      <c r="AH8" s="74" t="s">
        <v>149</v>
      </c>
      <c r="AI8" s="126" t="s">
        <v>101</v>
      </c>
      <c r="AJ8" s="126"/>
      <c r="AK8" s="126" t="s">
        <v>101</v>
      </c>
      <c r="AL8" s="126" t="s">
        <v>101</v>
      </c>
      <c r="AM8" s="126" t="s">
        <v>101</v>
      </c>
      <c r="AN8" s="126" t="s">
        <v>101</v>
      </c>
      <c r="AO8" s="126" t="s">
        <v>101</v>
      </c>
      <c r="AP8" s="126" t="s">
        <v>101</v>
      </c>
      <c r="AQ8" s="126" t="s">
        <v>101</v>
      </c>
      <c r="AR8" s="126" t="s">
        <v>101</v>
      </c>
      <c r="AS8" s="126" t="s">
        <v>101</v>
      </c>
      <c r="AT8" s="126" t="s">
        <v>101</v>
      </c>
      <c r="AU8" s="126" t="s">
        <v>101</v>
      </c>
      <c r="AV8" s="126" t="s">
        <v>101</v>
      </c>
      <c r="AW8" s="19"/>
      <c r="AX8" s="98" t="s">
        <v>76</v>
      </c>
      <c r="AY8" s="2" t="s">
        <v>22</v>
      </c>
      <c r="AZ8" s="99"/>
      <c r="BA8" s="24">
        <f>COUNTIF(BB8:BR8,"●")</f>
        <v>9</v>
      </c>
      <c r="BB8" s="74" t="s">
        <v>149</v>
      </c>
      <c r="BC8" s="74" t="s">
        <v>149</v>
      </c>
      <c r="BD8" s="126"/>
      <c r="BE8" s="126"/>
      <c r="BF8" s="126" t="s">
        <v>101</v>
      </c>
      <c r="BG8" s="126" t="s">
        <v>101</v>
      </c>
      <c r="BH8" s="126" t="s">
        <v>101</v>
      </c>
      <c r="BI8" s="126"/>
      <c r="BJ8" s="126" t="s">
        <v>101</v>
      </c>
      <c r="BK8" s="126"/>
      <c r="BL8" s="126" t="s">
        <v>101</v>
      </c>
      <c r="BM8" s="126"/>
      <c r="BN8" s="126"/>
      <c r="BO8" s="126" t="s">
        <v>101</v>
      </c>
      <c r="BP8" s="126" t="s">
        <v>101</v>
      </c>
      <c r="BQ8" s="126"/>
      <c r="BR8" s="19"/>
      <c r="BS8" s="98" t="s">
        <v>81</v>
      </c>
      <c r="BT8" s="2" t="s">
        <v>22</v>
      </c>
      <c r="BU8" s="99"/>
      <c r="BV8" s="24">
        <f aca="true" t="shared" si="7" ref="BV8:BV15">COUNTIF(BW8:CM8,"●")</f>
        <v>0</v>
      </c>
      <c r="BW8" s="18"/>
      <c r="BX8" s="18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19"/>
      <c r="CN8" s="98" t="s">
        <v>88</v>
      </c>
      <c r="CO8" s="2" t="s">
        <v>22</v>
      </c>
      <c r="CP8" s="99"/>
      <c r="CQ8" s="24">
        <f t="shared" si="6"/>
        <v>0</v>
      </c>
      <c r="CR8" s="18"/>
      <c r="CS8" s="18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19"/>
    </row>
    <row r="9" spans="1:112" ht="18" customHeight="1">
      <c r="A9" s="22" t="s">
        <v>13</v>
      </c>
      <c r="B9" s="163">
        <f>F9/D9</f>
        <v>0.5172413793103449</v>
      </c>
      <c r="C9" s="164"/>
      <c r="D9" s="165">
        <f>BT3+CO3+I20+AD20</f>
        <v>29</v>
      </c>
      <c r="E9" s="166"/>
      <c r="F9" s="234">
        <f>CM4+DH4+AB21+AW21</f>
        <v>15</v>
      </c>
      <c r="G9" s="236"/>
      <c r="H9" s="96" t="s">
        <v>70</v>
      </c>
      <c r="I9" s="2" t="s">
        <v>22</v>
      </c>
      <c r="J9" s="97"/>
      <c r="K9" s="24">
        <f t="shared" si="5"/>
        <v>12</v>
      </c>
      <c r="L9" s="74" t="s">
        <v>149</v>
      </c>
      <c r="M9" s="74" t="s">
        <v>149</v>
      </c>
      <c r="N9" s="126" t="s">
        <v>101</v>
      </c>
      <c r="O9" s="126"/>
      <c r="P9" s="126" t="s">
        <v>101</v>
      </c>
      <c r="Q9" s="126" t="s">
        <v>101</v>
      </c>
      <c r="R9" s="126" t="s">
        <v>101</v>
      </c>
      <c r="S9" s="126" t="s">
        <v>101</v>
      </c>
      <c r="T9" s="126"/>
      <c r="U9" s="126" t="s">
        <v>101</v>
      </c>
      <c r="V9" s="126" t="s">
        <v>101</v>
      </c>
      <c r="W9" s="126" t="s">
        <v>101</v>
      </c>
      <c r="X9" s="126" t="s">
        <v>101</v>
      </c>
      <c r="Y9" s="126" t="s">
        <v>101</v>
      </c>
      <c r="Z9" s="126"/>
      <c r="AA9" s="126"/>
      <c r="AB9" s="19"/>
      <c r="AC9" s="98" t="s">
        <v>104</v>
      </c>
      <c r="AD9" s="2" t="s">
        <v>22</v>
      </c>
      <c r="AE9" s="99">
        <v>3</v>
      </c>
      <c r="AF9" s="24">
        <f>COUNTIF(AG9:AW9,"●")</f>
        <v>15</v>
      </c>
      <c r="AG9" s="18" t="s">
        <v>101</v>
      </c>
      <c r="AH9" s="18" t="s">
        <v>101</v>
      </c>
      <c r="AI9" s="35" t="s">
        <v>101</v>
      </c>
      <c r="AJ9" s="35" t="s">
        <v>101</v>
      </c>
      <c r="AK9" s="35" t="s">
        <v>101</v>
      </c>
      <c r="AL9" s="35" t="s">
        <v>101</v>
      </c>
      <c r="AM9" s="35" t="s">
        <v>101</v>
      </c>
      <c r="AN9" s="35" t="s">
        <v>101</v>
      </c>
      <c r="AO9" s="35" t="s">
        <v>101</v>
      </c>
      <c r="AP9" s="35"/>
      <c r="AQ9" s="35" t="s">
        <v>101</v>
      </c>
      <c r="AR9" s="35"/>
      <c r="AS9" s="35" t="s">
        <v>101</v>
      </c>
      <c r="AT9" s="35" t="s">
        <v>101</v>
      </c>
      <c r="AU9" s="35" t="s">
        <v>101</v>
      </c>
      <c r="AV9" s="35" t="s">
        <v>101</v>
      </c>
      <c r="AW9" s="19" t="s">
        <v>101</v>
      </c>
      <c r="AX9" s="98" t="s">
        <v>77</v>
      </c>
      <c r="AY9" s="2" t="s">
        <v>22</v>
      </c>
      <c r="AZ9" s="99"/>
      <c r="BA9" s="24">
        <f>COUNTIF(BB9:BR9,"●")</f>
        <v>9</v>
      </c>
      <c r="BB9" s="74" t="s">
        <v>149</v>
      </c>
      <c r="BC9" s="74" t="s">
        <v>149</v>
      </c>
      <c r="BD9" s="126"/>
      <c r="BE9" s="126"/>
      <c r="BF9" s="126" t="s">
        <v>101</v>
      </c>
      <c r="BG9" s="126" t="s">
        <v>101</v>
      </c>
      <c r="BH9" s="126" t="s">
        <v>101</v>
      </c>
      <c r="BI9" s="126"/>
      <c r="BJ9" s="126" t="s">
        <v>101</v>
      </c>
      <c r="BK9" s="126"/>
      <c r="BL9" s="126" t="s">
        <v>101</v>
      </c>
      <c r="BM9" s="126"/>
      <c r="BN9" s="126"/>
      <c r="BO9" s="126" t="s">
        <v>101</v>
      </c>
      <c r="BP9" s="126" t="s">
        <v>101</v>
      </c>
      <c r="BQ9" s="126"/>
      <c r="BR9" s="19"/>
      <c r="BS9" s="98" t="s">
        <v>82</v>
      </c>
      <c r="BT9" s="2" t="s">
        <v>22</v>
      </c>
      <c r="BU9" s="99"/>
      <c r="BV9" s="24">
        <f t="shared" si="7"/>
        <v>15</v>
      </c>
      <c r="BW9" s="74" t="s">
        <v>149</v>
      </c>
      <c r="BX9" s="74" t="s">
        <v>149</v>
      </c>
      <c r="BY9" s="126" t="s">
        <v>101</v>
      </c>
      <c r="BZ9" s="126"/>
      <c r="CA9" s="126" t="s">
        <v>101</v>
      </c>
      <c r="CB9" s="126" t="s">
        <v>101</v>
      </c>
      <c r="CC9" s="126" t="s">
        <v>101</v>
      </c>
      <c r="CD9" s="126" t="s">
        <v>101</v>
      </c>
      <c r="CE9" s="126" t="s">
        <v>101</v>
      </c>
      <c r="CF9" s="126" t="s">
        <v>101</v>
      </c>
      <c r="CG9" s="126" t="s">
        <v>101</v>
      </c>
      <c r="CH9" s="126" t="s">
        <v>101</v>
      </c>
      <c r="CI9" s="126" t="s">
        <v>101</v>
      </c>
      <c r="CJ9" s="126" t="s">
        <v>101</v>
      </c>
      <c r="CK9" s="126" t="s">
        <v>101</v>
      </c>
      <c r="CL9" s="126" t="s">
        <v>101</v>
      </c>
      <c r="CM9" s="19"/>
      <c r="CN9" s="98" t="s">
        <v>92</v>
      </c>
      <c r="CO9" s="2" t="s">
        <v>22</v>
      </c>
      <c r="CP9" s="99"/>
      <c r="CQ9" s="24">
        <f t="shared" si="6"/>
        <v>8</v>
      </c>
      <c r="CR9" s="18"/>
      <c r="CS9" s="18"/>
      <c r="CT9" s="35" t="s">
        <v>101</v>
      </c>
      <c r="CU9" s="35"/>
      <c r="CV9" s="35"/>
      <c r="CW9" s="35" t="s">
        <v>101</v>
      </c>
      <c r="CX9" s="35" t="s">
        <v>101</v>
      </c>
      <c r="CY9" s="35" t="s">
        <v>101</v>
      </c>
      <c r="CZ9" s="35" t="s">
        <v>101</v>
      </c>
      <c r="DA9" s="35" t="s">
        <v>101</v>
      </c>
      <c r="DB9" s="35"/>
      <c r="DC9" s="35"/>
      <c r="DD9" s="35" t="s">
        <v>101</v>
      </c>
      <c r="DE9" s="35" t="s">
        <v>101</v>
      </c>
      <c r="DF9" s="35"/>
      <c r="DG9" s="35"/>
      <c r="DH9" s="19"/>
    </row>
    <row r="10" spans="1:112" ht="18" customHeight="1">
      <c r="A10" s="22" t="s">
        <v>14</v>
      </c>
      <c r="B10" s="163">
        <f>F10/D10</f>
        <v>0.3333333333333333</v>
      </c>
      <c r="C10" s="164"/>
      <c r="D10" s="165">
        <f>AY20+BT20+CO20</f>
        <v>18</v>
      </c>
      <c r="E10" s="166"/>
      <c r="F10" s="234">
        <f>BR21+CM21+DH21</f>
        <v>6</v>
      </c>
      <c r="G10" s="236"/>
      <c r="H10" s="96" t="s">
        <v>71</v>
      </c>
      <c r="I10" s="2" t="s">
        <v>22</v>
      </c>
      <c r="J10" s="97">
        <v>20</v>
      </c>
      <c r="K10" s="24">
        <f t="shared" si="5"/>
        <v>15</v>
      </c>
      <c r="L10" s="74" t="s">
        <v>149</v>
      </c>
      <c r="M10" s="74" t="s">
        <v>149</v>
      </c>
      <c r="N10" s="126" t="s">
        <v>101</v>
      </c>
      <c r="O10" s="126"/>
      <c r="P10" s="126" t="s">
        <v>101</v>
      </c>
      <c r="Q10" s="126" t="s">
        <v>101</v>
      </c>
      <c r="R10" s="126" t="s">
        <v>101</v>
      </c>
      <c r="S10" s="126" t="s">
        <v>101</v>
      </c>
      <c r="T10" s="126" t="s">
        <v>101</v>
      </c>
      <c r="U10" s="126" t="s">
        <v>101</v>
      </c>
      <c r="V10" s="126" t="s">
        <v>101</v>
      </c>
      <c r="W10" s="126" t="s">
        <v>101</v>
      </c>
      <c r="X10" s="126"/>
      <c r="Y10" s="126" t="s">
        <v>101</v>
      </c>
      <c r="Z10" s="126" t="s">
        <v>101</v>
      </c>
      <c r="AA10" s="126" t="s">
        <v>101</v>
      </c>
      <c r="AB10" s="19" t="s">
        <v>101</v>
      </c>
      <c r="AC10" s="98" t="s">
        <v>210</v>
      </c>
      <c r="AD10" s="2" t="s">
        <v>21</v>
      </c>
      <c r="AE10" s="99">
        <v>1</v>
      </c>
      <c r="AF10" s="24">
        <f>COUNTIF(AG10:AW10,"●")</f>
        <v>10</v>
      </c>
      <c r="AG10" s="74"/>
      <c r="AH10" s="18" t="s">
        <v>101</v>
      </c>
      <c r="AI10" s="18" t="s">
        <v>101</v>
      </c>
      <c r="AJ10" s="35"/>
      <c r="AK10" s="35"/>
      <c r="AL10" s="18" t="s">
        <v>101</v>
      </c>
      <c r="AM10" s="18" t="s">
        <v>101</v>
      </c>
      <c r="AN10" s="35" t="s">
        <v>101</v>
      </c>
      <c r="AO10" s="35"/>
      <c r="AP10" s="35" t="s">
        <v>101</v>
      </c>
      <c r="AQ10" s="35" t="s">
        <v>101</v>
      </c>
      <c r="AR10" s="35"/>
      <c r="AS10" s="35" t="s">
        <v>101</v>
      </c>
      <c r="AT10" s="35"/>
      <c r="AU10" s="35" t="s">
        <v>101</v>
      </c>
      <c r="AV10" s="35"/>
      <c r="AW10" s="19" t="s">
        <v>101</v>
      </c>
      <c r="AX10" s="132" t="s">
        <v>78</v>
      </c>
      <c r="AY10" s="2" t="s">
        <v>22</v>
      </c>
      <c r="AZ10" s="99">
        <v>7</v>
      </c>
      <c r="BA10" s="24">
        <f>COUNTIF(BB10:BR10,"●")</f>
        <v>16</v>
      </c>
      <c r="BB10" s="74" t="s">
        <v>149</v>
      </c>
      <c r="BC10" s="74" t="s">
        <v>149</v>
      </c>
      <c r="BD10" s="126" t="s">
        <v>101</v>
      </c>
      <c r="BE10" s="126" t="s">
        <v>101</v>
      </c>
      <c r="BF10" s="126" t="s">
        <v>101</v>
      </c>
      <c r="BG10" s="126" t="s">
        <v>101</v>
      </c>
      <c r="BH10" s="126" t="s">
        <v>101</v>
      </c>
      <c r="BI10" s="126" t="s">
        <v>101</v>
      </c>
      <c r="BJ10" s="126" t="s">
        <v>101</v>
      </c>
      <c r="BK10" s="126" t="s">
        <v>101</v>
      </c>
      <c r="BL10" s="126" t="s">
        <v>101</v>
      </c>
      <c r="BM10" s="126" t="s">
        <v>101</v>
      </c>
      <c r="BN10" s="126" t="s">
        <v>101</v>
      </c>
      <c r="BO10" s="126" t="s">
        <v>101</v>
      </c>
      <c r="BP10" s="126"/>
      <c r="BQ10" s="126" t="s">
        <v>101</v>
      </c>
      <c r="BR10" s="19" t="s">
        <v>101</v>
      </c>
      <c r="BS10" s="98" t="s">
        <v>83</v>
      </c>
      <c r="BT10" s="2" t="s">
        <v>22</v>
      </c>
      <c r="BU10" s="99">
        <v>10</v>
      </c>
      <c r="BV10" s="24">
        <f t="shared" si="7"/>
        <v>15</v>
      </c>
      <c r="BW10" s="74" t="s">
        <v>149</v>
      </c>
      <c r="BX10" s="74" t="s">
        <v>149</v>
      </c>
      <c r="BY10" s="126" t="s">
        <v>101</v>
      </c>
      <c r="BZ10" s="126"/>
      <c r="CA10" s="126" t="s">
        <v>101</v>
      </c>
      <c r="CB10" s="126" t="s">
        <v>101</v>
      </c>
      <c r="CC10" s="126" t="s">
        <v>101</v>
      </c>
      <c r="CD10" s="126" t="s">
        <v>101</v>
      </c>
      <c r="CE10" s="126" t="s">
        <v>101</v>
      </c>
      <c r="CF10" s="126" t="s">
        <v>101</v>
      </c>
      <c r="CG10" s="126" t="s">
        <v>101</v>
      </c>
      <c r="CH10" s="126" t="s">
        <v>101</v>
      </c>
      <c r="CI10" s="126" t="s">
        <v>101</v>
      </c>
      <c r="CJ10" s="126"/>
      <c r="CK10" s="126" t="s">
        <v>101</v>
      </c>
      <c r="CL10" s="126" t="s">
        <v>101</v>
      </c>
      <c r="CM10" s="19" t="s">
        <v>101</v>
      </c>
      <c r="CN10" s="98" t="s">
        <v>89</v>
      </c>
      <c r="CO10" s="2" t="s">
        <v>22</v>
      </c>
      <c r="CP10" s="99">
        <v>20</v>
      </c>
      <c r="CQ10" s="24">
        <f t="shared" si="6"/>
        <v>16</v>
      </c>
      <c r="CR10" s="74" t="s">
        <v>149</v>
      </c>
      <c r="CS10" s="74" t="s">
        <v>149</v>
      </c>
      <c r="CT10" s="126" t="s">
        <v>101</v>
      </c>
      <c r="CU10" s="126"/>
      <c r="CV10" s="126" t="s">
        <v>101</v>
      </c>
      <c r="CW10" s="126" t="s">
        <v>101</v>
      </c>
      <c r="CX10" s="126" t="s">
        <v>101</v>
      </c>
      <c r="CY10" s="126" t="s">
        <v>101</v>
      </c>
      <c r="CZ10" s="126" t="s">
        <v>101</v>
      </c>
      <c r="DA10" s="126" t="s">
        <v>101</v>
      </c>
      <c r="DB10" s="126" t="s">
        <v>101</v>
      </c>
      <c r="DC10" s="126" t="s">
        <v>101</v>
      </c>
      <c r="DD10" s="126" t="s">
        <v>101</v>
      </c>
      <c r="DE10" s="126" t="s">
        <v>101</v>
      </c>
      <c r="DF10" s="126" t="s">
        <v>101</v>
      </c>
      <c r="DG10" s="126" t="s">
        <v>101</v>
      </c>
      <c r="DH10" s="19" t="s">
        <v>101</v>
      </c>
    </row>
    <row r="11" spans="1:112" ht="18" customHeight="1">
      <c r="A11" s="22" t="s">
        <v>150</v>
      </c>
      <c r="B11" s="165"/>
      <c r="C11" s="181"/>
      <c r="D11" s="181"/>
      <c r="E11" s="181"/>
      <c r="F11" s="181"/>
      <c r="G11" s="182"/>
      <c r="H11" s="96" t="s">
        <v>100</v>
      </c>
      <c r="I11" s="2" t="s">
        <v>22</v>
      </c>
      <c r="J11" s="97">
        <v>3</v>
      </c>
      <c r="K11" s="24">
        <f t="shared" si="5"/>
        <v>9</v>
      </c>
      <c r="L11" s="74" t="s">
        <v>149</v>
      </c>
      <c r="M11" s="74" t="s">
        <v>149</v>
      </c>
      <c r="N11" s="126" t="s">
        <v>101</v>
      </c>
      <c r="O11" s="126"/>
      <c r="P11" s="126" t="s">
        <v>101</v>
      </c>
      <c r="Q11" s="126" t="s">
        <v>101</v>
      </c>
      <c r="R11" s="126" t="s">
        <v>101</v>
      </c>
      <c r="S11" s="126"/>
      <c r="T11" s="126"/>
      <c r="U11" s="126" t="s">
        <v>101</v>
      </c>
      <c r="V11" s="126"/>
      <c r="W11" s="126"/>
      <c r="X11" s="126"/>
      <c r="Y11" s="126"/>
      <c r="Z11" s="126" t="s">
        <v>101</v>
      </c>
      <c r="AA11" s="126"/>
      <c r="AB11" s="19" t="s">
        <v>101</v>
      </c>
      <c r="AC11" s="98"/>
      <c r="AD11" s="2"/>
      <c r="AE11" s="99"/>
      <c r="AF11" s="24"/>
      <c r="AG11" s="18"/>
      <c r="AH11" s="18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19"/>
      <c r="AX11" s="98" t="s">
        <v>79</v>
      </c>
      <c r="AY11" s="2" t="s">
        <v>22</v>
      </c>
      <c r="AZ11" s="99">
        <v>7</v>
      </c>
      <c r="BA11" s="24">
        <f>COUNTIF(BB11:BR11,"●")</f>
        <v>16</v>
      </c>
      <c r="BB11" s="74" t="s">
        <v>149</v>
      </c>
      <c r="BC11" s="74" t="s">
        <v>149</v>
      </c>
      <c r="BD11" s="126" t="s">
        <v>101</v>
      </c>
      <c r="BE11" s="126"/>
      <c r="BF11" s="126" t="s">
        <v>101</v>
      </c>
      <c r="BG11" s="126" t="s">
        <v>101</v>
      </c>
      <c r="BH11" s="126" t="s">
        <v>101</v>
      </c>
      <c r="BI11" s="126" t="s">
        <v>101</v>
      </c>
      <c r="BJ11" s="126" t="s">
        <v>101</v>
      </c>
      <c r="BK11" s="126" t="s">
        <v>101</v>
      </c>
      <c r="BL11" s="126" t="s">
        <v>101</v>
      </c>
      <c r="BM11" s="126" t="s">
        <v>101</v>
      </c>
      <c r="BN11" s="126" t="s">
        <v>101</v>
      </c>
      <c r="BO11" s="126" t="s">
        <v>101</v>
      </c>
      <c r="BP11" s="126" t="s">
        <v>101</v>
      </c>
      <c r="BQ11" s="126" t="s">
        <v>101</v>
      </c>
      <c r="BR11" s="19" t="s">
        <v>101</v>
      </c>
      <c r="BS11" s="98" t="s">
        <v>84</v>
      </c>
      <c r="BT11" s="2" t="s">
        <v>22</v>
      </c>
      <c r="BU11" s="99">
        <v>2</v>
      </c>
      <c r="BV11" s="24">
        <f t="shared" si="7"/>
        <v>17</v>
      </c>
      <c r="BW11" s="74" t="s">
        <v>149</v>
      </c>
      <c r="BX11" s="74" t="s">
        <v>149</v>
      </c>
      <c r="BY11" s="126" t="s">
        <v>101</v>
      </c>
      <c r="BZ11" s="126" t="s">
        <v>101</v>
      </c>
      <c r="CA11" s="126" t="s">
        <v>101</v>
      </c>
      <c r="CB11" s="126" t="s">
        <v>101</v>
      </c>
      <c r="CC11" s="126" t="s">
        <v>101</v>
      </c>
      <c r="CD11" s="126" t="s">
        <v>101</v>
      </c>
      <c r="CE11" s="126" t="s">
        <v>101</v>
      </c>
      <c r="CF11" s="126" t="s">
        <v>101</v>
      </c>
      <c r="CG11" s="126" t="s">
        <v>101</v>
      </c>
      <c r="CH11" s="126" t="s">
        <v>101</v>
      </c>
      <c r="CI11" s="126" t="s">
        <v>101</v>
      </c>
      <c r="CJ11" s="126" t="s">
        <v>101</v>
      </c>
      <c r="CK11" s="126" t="s">
        <v>101</v>
      </c>
      <c r="CL11" s="126" t="s">
        <v>101</v>
      </c>
      <c r="CM11" s="19" t="s">
        <v>101</v>
      </c>
      <c r="CN11" s="98" t="s">
        <v>90</v>
      </c>
      <c r="CO11" s="2" t="s">
        <v>22</v>
      </c>
      <c r="CP11" s="99">
        <v>30</v>
      </c>
      <c r="CQ11" s="24">
        <f t="shared" si="6"/>
        <v>14</v>
      </c>
      <c r="CR11" s="74" t="s">
        <v>149</v>
      </c>
      <c r="CS11" s="74" t="s">
        <v>149</v>
      </c>
      <c r="CT11" s="126" t="s">
        <v>101</v>
      </c>
      <c r="CU11" s="126"/>
      <c r="CV11" s="126"/>
      <c r="CW11" s="126"/>
      <c r="CX11" s="126" t="s">
        <v>101</v>
      </c>
      <c r="CY11" s="126" t="s">
        <v>101</v>
      </c>
      <c r="CZ11" s="126" t="s">
        <v>101</v>
      </c>
      <c r="DA11" s="126" t="s">
        <v>101</v>
      </c>
      <c r="DB11" s="126" t="s">
        <v>101</v>
      </c>
      <c r="DC11" s="126" t="s">
        <v>101</v>
      </c>
      <c r="DD11" s="126" t="s">
        <v>101</v>
      </c>
      <c r="DE11" s="126" t="s">
        <v>101</v>
      </c>
      <c r="DF11" s="126" t="s">
        <v>101</v>
      </c>
      <c r="DG11" s="126" t="s">
        <v>101</v>
      </c>
      <c r="DH11" s="19" t="s">
        <v>101</v>
      </c>
    </row>
    <row r="12" spans="1:112" ht="18" customHeight="1" thickBot="1">
      <c r="A12" s="23" t="s">
        <v>195</v>
      </c>
      <c r="B12" s="152"/>
      <c r="C12" s="153"/>
      <c r="D12" s="153"/>
      <c r="E12" s="153"/>
      <c r="F12" s="153"/>
      <c r="G12" s="154"/>
      <c r="H12" s="96" t="s">
        <v>197</v>
      </c>
      <c r="I12" s="2" t="s">
        <v>6</v>
      </c>
      <c r="J12" s="97"/>
      <c r="K12" s="24">
        <f t="shared" si="5"/>
        <v>9</v>
      </c>
      <c r="L12" s="18"/>
      <c r="M12" s="18"/>
      <c r="N12" s="35"/>
      <c r="O12" s="35"/>
      <c r="P12" s="126" t="s">
        <v>101</v>
      </c>
      <c r="Q12" s="126" t="s">
        <v>101</v>
      </c>
      <c r="R12" s="126" t="s">
        <v>101</v>
      </c>
      <c r="S12" s="126" t="s">
        <v>101</v>
      </c>
      <c r="T12" s="126"/>
      <c r="U12" s="126" t="s">
        <v>101</v>
      </c>
      <c r="V12" s="126" t="s">
        <v>101</v>
      </c>
      <c r="W12" s="126"/>
      <c r="X12" s="126" t="s">
        <v>101</v>
      </c>
      <c r="Y12" s="126"/>
      <c r="Z12" s="126" t="s">
        <v>101</v>
      </c>
      <c r="AA12" s="126" t="s">
        <v>101</v>
      </c>
      <c r="AB12" s="19"/>
      <c r="AC12" s="98"/>
      <c r="AD12" s="2"/>
      <c r="AE12" s="99"/>
      <c r="AF12" s="24"/>
      <c r="AG12" s="18"/>
      <c r="AH12" s="18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19"/>
      <c r="AX12" s="100"/>
      <c r="AY12" s="2"/>
      <c r="AZ12" s="99"/>
      <c r="BA12" s="24"/>
      <c r="BB12" s="18"/>
      <c r="BC12" s="18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19"/>
      <c r="BS12" s="98" t="s">
        <v>85</v>
      </c>
      <c r="BT12" s="2" t="s">
        <v>22</v>
      </c>
      <c r="BU12" s="99"/>
      <c r="BV12" s="24">
        <f t="shared" si="7"/>
        <v>17</v>
      </c>
      <c r="BW12" s="74" t="s">
        <v>149</v>
      </c>
      <c r="BX12" s="74" t="s">
        <v>149</v>
      </c>
      <c r="BY12" s="126" t="s">
        <v>101</v>
      </c>
      <c r="BZ12" s="126" t="s">
        <v>101</v>
      </c>
      <c r="CA12" s="126" t="s">
        <v>101</v>
      </c>
      <c r="CB12" s="126" t="s">
        <v>101</v>
      </c>
      <c r="CC12" s="126" t="s">
        <v>101</v>
      </c>
      <c r="CD12" s="126" t="s">
        <v>101</v>
      </c>
      <c r="CE12" s="126" t="s">
        <v>101</v>
      </c>
      <c r="CF12" s="126" t="s">
        <v>101</v>
      </c>
      <c r="CG12" s="126" t="s">
        <v>101</v>
      </c>
      <c r="CH12" s="126" t="s">
        <v>101</v>
      </c>
      <c r="CI12" s="126" t="s">
        <v>101</v>
      </c>
      <c r="CJ12" s="126" t="s">
        <v>101</v>
      </c>
      <c r="CK12" s="126" t="s">
        <v>101</v>
      </c>
      <c r="CL12" s="126" t="s">
        <v>101</v>
      </c>
      <c r="CM12" s="19" t="s">
        <v>101</v>
      </c>
      <c r="CN12" s="98" t="s">
        <v>91</v>
      </c>
      <c r="CO12" s="2" t="s">
        <v>22</v>
      </c>
      <c r="CP12" s="99"/>
      <c r="CQ12" s="24">
        <f t="shared" si="6"/>
        <v>6</v>
      </c>
      <c r="CR12" s="74" t="s">
        <v>149</v>
      </c>
      <c r="CS12" s="18"/>
      <c r="CT12" s="35" t="s">
        <v>101</v>
      </c>
      <c r="CU12" s="35"/>
      <c r="CV12" s="35"/>
      <c r="CW12" s="35"/>
      <c r="CX12" s="35"/>
      <c r="CY12" s="35" t="s">
        <v>101</v>
      </c>
      <c r="CZ12" s="35"/>
      <c r="DA12" s="35" t="s">
        <v>101</v>
      </c>
      <c r="DB12" s="35" t="s">
        <v>101</v>
      </c>
      <c r="DC12" s="35"/>
      <c r="DD12" s="35" t="s">
        <v>101</v>
      </c>
      <c r="DE12" s="35"/>
      <c r="DF12" s="35"/>
      <c r="DG12" s="35"/>
      <c r="DH12" s="19"/>
    </row>
    <row r="13" spans="1:112" ht="18" customHeight="1" thickTop="1">
      <c r="A13" s="230" t="s">
        <v>12</v>
      </c>
      <c r="B13" s="186">
        <f>(B8+B9+B10)/3</f>
        <v>0.46130268199233715</v>
      </c>
      <c r="C13" s="187"/>
      <c r="D13" s="190">
        <f>SUM(D8:E10)</f>
        <v>62</v>
      </c>
      <c r="E13" s="191"/>
      <c r="F13" s="194">
        <f>SUM(F8:G10)+B11+B12</f>
        <v>29</v>
      </c>
      <c r="G13" s="195"/>
      <c r="H13" s="101"/>
      <c r="I13" s="2"/>
      <c r="J13" s="97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19"/>
      <c r="AC13" s="100"/>
      <c r="AD13" s="2"/>
      <c r="AE13" s="99"/>
      <c r="AF13" s="24"/>
      <c r="AG13" s="18"/>
      <c r="AH13" s="18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19"/>
      <c r="AX13" s="100"/>
      <c r="AY13" s="2"/>
      <c r="AZ13" s="99"/>
      <c r="BA13" s="24"/>
      <c r="BB13" s="18"/>
      <c r="BC13" s="18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19"/>
      <c r="BS13" s="98" t="s">
        <v>86</v>
      </c>
      <c r="BT13" s="2" t="s">
        <v>22</v>
      </c>
      <c r="BU13" s="99"/>
      <c r="BV13" s="24">
        <f t="shared" si="7"/>
        <v>0</v>
      </c>
      <c r="BW13" s="18"/>
      <c r="BX13" s="18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19"/>
      <c r="CN13" s="98" t="s">
        <v>208</v>
      </c>
      <c r="CO13" s="2" t="s">
        <v>22</v>
      </c>
      <c r="CP13" s="99"/>
      <c r="CQ13" s="24">
        <f t="shared" si="6"/>
        <v>5</v>
      </c>
      <c r="CR13" s="74" t="s">
        <v>149</v>
      </c>
      <c r="CS13" s="18"/>
      <c r="CT13" s="35"/>
      <c r="CU13" s="35"/>
      <c r="CV13" s="35"/>
      <c r="CW13" s="35" t="s">
        <v>101</v>
      </c>
      <c r="CX13" s="35"/>
      <c r="CY13" s="35" t="s">
        <v>101</v>
      </c>
      <c r="CZ13" s="35"/>
      <c r="DA13" s="35" t="s">
        <v>101</v>
      </c>
      <c r="DB13" s="35"/>
      <c r="DC13" s="35"/>
      <c r="DD13" s="35"/>
      <c r="DE13" s="35" t="s">
        <v>101</v>
      </c>
      <c r="DF13" s="35"/>
      <c r="DG13" s="35"/>
      <c r="DH13" s="19"/>
    </row>
    <row r="14" spans="1:112" ht="18" customHeight="1" thickBot="1">
      <c r="A14" s="231"/>
      <c r="B14" s="188"/>
      <c r="C14" s="189"/>
      <c r="D14" s="192"/>
      <c r="E14" s="193"/>
      <c r="F14" s="196"/>
      <c r="G14" s="197"/>
      <c r="H14" s="102"/>
      <c r="I14" s="2"/>
      <c r="J14" s="97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9"/>
      <c r="AC14" s="103"/>
      <c r="AD14" s="2"/>
      <c r="AE14" s="99"/>
      <c r="AF14" s="24"/>
      <c r="AG14" s="18"/>
      <c r="AH14" s="18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19"/>
      <c r="AX14" s="100"/>
      <c r="AY14" s="2"/>
      <c r="AZ14" s="99"/>
      <c r="BA14" s="24"/>
      <c r="BB14" s="18"/>
      <c r="BC14" s="18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19"/>
      <c r="BS14" s="98" t="s">
        <v>152</v>
      </c>
      <c r="BT14" s="2" t="s">
        <v>22</v>
      </c>
      <c r="BU14" s="99"/>
      <c r="BV14" s="24">
        <f t="shared" si="7"/>
        <v>3</v>
      </c>
      <c r="BW14" s="18"/>
      <c r="BX14" s="74" t="s">
        <v>149</v>
      </c>
      <c r="BY14" s="126"/>
      <c r="BZ14" s="126"/>
      <c r="CA14" s="126"/>
      <c r="CB14" s="126"/>
      <c r="CC14" s="126"/>
      <c r="CD14" s="126"/>
      <c r="CE14" s="126" t="s">
        <v>101</v>
      </c>
      <c r="CF14" s="126" t="s">
        <v>101</v>
      </c>
      <c r="CG14" s="126"/>
      <c r="CH14" s="126"/>
      <c r="CI14" s="126"/>
      <c r="CJ14" s="126"/>
      <c r="CK14" s="126"/>
      <c r="CL14" s="126"/>
      <c r="CM14" s="19"/>
      <c r="CN14" s="98" t="s">
        <v>196</v>
      </c>
      <c r="CO14" s="2" t="s">
        <v>22</v>
      </c>
      <c r="CP14" s="99"/>
      <c r="CQ14" s="24">
        <f t="shared" si="6"/>
        <v>5</v>
      </c>
      <c r="CR14" s="74"/>
      <c r="CS14" s="18"/>
      <c r="CT14" s="35"/>
      <c r="CU14" s="35"/>
      <c r="CV14" s="35"/>
      <c r="CW14" s="35" t="s">
        <v>101</v>
      </c>
      <c r="CX14" s="35"/>
      <c r="CY14" s="35" t="s">
        <v>101</v>
      </c>
      <c r="CZ14" s="35"/>
      <c r="DA14" s="35" t="s">
        <v>101</v>
      </c>
      <c r="DB14" s="35"/>
      <c r="DC14" s="35" t="s">
        <v>101</v>
      </c>
      <c r="DD14" s="35" t="s">
        <v>101</v>
      </c>
      <c r="DE14" s="35"/>
      <c r="DF14" s="35"/>
      <c r="DG14" s="35"/>
      <c r="DH14" s="19"/>
    </row>
    <row r="15" spans="1:112" ht="18" customHeight="1">
      <c r="A15" s="212" t="s">
        <v>45</v>
      </c>
      <c r="B15" s="213"/>
      <c r="C15" s="213"/>
      <c r="D15" s="213"/>
      <c r="E15" s="213"/>
      <c r="F15" s="213"/>
      <c r="G15" s="214"/>
      <c r="H15" s="102"/>
      <c r="I15" s="2"/>
      <c r="J15" s="97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9"/>
      <c r="AC15" s="103"/>
      <c r="AD15" s="2"/>
      <c r="AE15" s="99"/>
      <c r="AF15" s="24"/>
      <c r="AG15" s="18"/>
      <c r="AH15" s="18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19"/>
      <c r="AX15" s="104"/>
      <c r="AY15" s="2"/>
      <c r="AZ15" s="99"/>
      <c r="BA15" s="24"/>
      <c r="BB15" s="18"/>
      <c r="BC15" s="18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19"/>
      <c r="BS15" s="98" t="s">
        <v>207</v>
      </c>
      <c r="BT15" s="2" t="s">
        <v>22</v>
      </c>
      <c r="BU15" s="99"/>
      <c r="BV15" s="24">
        <f t="shared" si="7"/>
        <v>1</v>
      </c>
      <c r="BW15" s="18"/>
      <c r="BX15" s="18"/>
      <c r="BY15" s="35"/>
      <c r="BZ15" s="35"/>
      <c r="CA15" s="35"/>
      <c r="CB15" s="35" t="s">
        <v>101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19"/>
      <c r="CN15" s="98" t="s">
        <v>218</v>
      </c>
      <c r="CO15" s="2" t="s">
        <v>22</v>
      </c>
      <c r="CP15" s="99"/>
      <c r="CQ15" s="24">
        <f>COUNTIF(CR15:DH15,"●")</f>
        <v>4</v>
      </c>
      <c r="CR15" s="74"/>
      <c r="CS15" s="18"/>
      <c r="CT15" s="35"/>
      <c r="CU15" s="35"/>
      <c r="CV15" s="35"/>
      <c r="CW15" s="35"/>
      <c r="CX15" s="35"/>
      <c r="CY15" s="35"/>
      <c r="CZ15" s="35"/>
      <c r="DA15" s="35"/>
      <c r="DB15" s="35" t="s">
        <v>101</v>
      </c>
      <c r="DC15" s="35" t="s">
        <v>101</v>
      </c>
      <c r="DD15" s="35" t="s">
        <v>101</v>
      </c>
      <c r="DE15" s="35"/>
      <c r="DF15" s="35"/>
      <c r="DG15" s="35" t="s">
        <v>101</v>
      </c>
      <c r="DH15" s="19"/>
    </row>
    <row r="16" spans="1:112" ht="18" customHeight="1">
      <c r="A16" s="215"/>
      <c r="B16" s="216"/>
      <c r="C16" s="216"/>
      <c r="D16" s="216"/>
      <c r="E16" s="216"/>
      <c r="F16" s="216"/>
      <c r="G16" s="217"/>
      <c r="H16" s="135"/>
      <c r="I16" s="136"/>
      <c r="J16" s="137"/>
      <c r="K16" s="138"/>
      <c r="L16" s="139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142"/>
      <c r="AD16" s="136"/>
      <c r="AE16" s="143"/>
      <c r="AF16" s="138"/>
      <c r="AG16" s="139"/>
      <c r="AH16" s="139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1"/>
      <c r="AX16" s="144"/>
      <c r="AY16" s="136"/>
      <c r="AZ16" s="143"/>
      <c r="BA16" s="138"/>
      <c r="BB16" s="139"/>
      <c r="BC16" s="139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1"/>
      <c r="BS16" s="98" t="s">
        <v>217</v>
      </c>
      <c r="BT16" s="2" t="s">
        <v>22</v>
      </c>
      <c r="BU16" s="99">
        <v>1</v>
      </c>
      <c r="BV16" s="24">
        <f>COUNTIF(BW16:CM16,"●")</f>
        <v>7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26" t="s">
        <v>101</v>
      </c>
      <c r="CH16" s="126" t="s">
        <v>101</v>
      </c>
      <c r="CI16" s="126" t="s">
        <v>101</v>
      </c>
      <c r="CJ16" s="126" t="s">
        <v>101</v>
      </c>
      <c r="CK16" s="126" t="s">
        <v>101</v>
      </c>
      <c r="CL16" s="126" t="s">
        <v>101</v>
      </c>
      <c r="CM16" s="19" t="s">
        <v>101</v>
      </c>
      <c r="CN16" s="145"/>
      <c r="CO16" s="136"/>
      <c r="CP16" s="143"/>
      <c r="CQ16" s="138"/>
      <c r="CR16" s="146"/>
      <c r="CS16" s="139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1"/>
    </row>
    <row r="17" spans="1:112" ht="18" customHeight="1" thickBot="1">
      <c r="A17" s="161" t="s">
        <v>157</v>
      </c>
      <c r="B17" s="162"/>
      <c r="C17" s="85" t="s">
        <v>158</v>
      </c>
      <c r="D17" s="86">
        <v>1</v>
      </c>
      <c r="E17" s="76" t="s">
        <v>159</v>
      </c>
      <c r="F17" s="76" t="s">
        <v>160</v>
      </c>
      <c r="G17" s="80" t="s">
        <v>161</v>
      </c>
      <c r="H17" s="105"/>
      <c r="I17" s="33"/>
      <c r="J17" s="106"/>
      <c r="K17" s="34"/>
      <c r="L17" s="21"/>
      <c r="M17" s="21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20"/>
      <c r="AC17" s="107"/>
      <c r="AD17" s="33"/>
      <c r="AE17" s="108"/>
      <c r="AF17" s="34"/>
      <c r="AG17" s="21"/>
      <c r="AH17" s="21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20"/>
      <c r="AX17" s="107"/>
      <c r="AY17" s="33"/>
      <c r="AZ17" s="108"/>
      <c r="BA17" s="34"/>
      <c r="BB17" s="21"/>
      <c r="BC17" s="21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20"/>
      <c r="BS17" s="98" t="s">
        <v>228</v>
      </c>
      <c r="BT17" s="2" t="s">
        <v>22</v>
      </c>
      <c r="BU17" s="99"/>
      <c r="BV17" s="24">
        <f>COUNTIF(BW17:CM17,"●")</f>
        <v>5</v>
      </c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126"/>
      <c r="CH17" s="126"/>
      <c r="CI17" s="126" t="s">
        <v>101</v>
      </c>
      <c r="CJ17" s="126" t="s">
        <v>101</v>
      </c>
      <c r="CK17" s="126" t="s">
        <v>101</v>
      </c>
      <c r="CL17" s="126" t="s">
        <v>101</v>
      </c>
      <c r="CM17" s="19" t="s">
        <v>101</v>
      </c>
      <c r="CN17" s="107"/>
      <c r="CO17" s="33"/>
      <c r="CP17" s="108"/>
      <c r="CQ17" s="34"/>
      <c r="CR17" s="21"/>
      <c r="CS17" s="21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20"/>
    </row>
    <row r="18" spans="1:126" ht="18" customHeight="1">
      <c r="A18" s="150" t="s">
        <v>163</v>
      </c>
      <c r="B18" s="151"/>
      <c r="C18" s="75">
        <v>1</v>
      </c>
      <c r="D18" s="76" t="s">
        <v>162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  <c r="AC18" s="13" t="s">
        <v>17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183" t="s">
        <v>19</v>
      </c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5"/>
      <c r="BS18" s="184" t="s">
        <v>18</v>
      </c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3" t="s">
        <v>16</v>
      </c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</row>
    <row r="19" spans="1:126" ht="18" customHeight="1">
      <c r="A19" s="150" t="s">
        <v>205</v>
      </c>
      <c r="B19" s="151"/>
      <c r="C19" s="78">
        <v>1</v>
      </c>
      <c r="D19" s="76" t="s">
        <v>206</v>
      </c>
      <c r="E19" s="76"/>
      <c r="F19" s="76"/>
      <c r="G19" s="77"/>
      <c r="H19" s="16" t="s">
        <v>148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6" t="s">
        <v>63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7"/>
      <c r="AX19" s="205" t="s">
        <v>65</v>
      </c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7"/>
      <c r="BS19" s="206" t="s">
        <v>209</v>
      </c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5" t="s">
        <v>67</v>
      </c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7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</row>
    <row r="20" spans="1:126" ht="18" customHeight="1">
      <c r="A20" s="150" t="s">
        <v>215</v>
      </c>
      <c r="B20" s="151"/>
      <c r="C20" s="75" t="s">
        <v>216</v>
      </c>
      <c r="D20" s="76" t="s">
        <v>214</v>
      </c>
      <c r="E20" s="76"/>
      <c r="F20" s="76"/>
      <c r="G20" s="77"/>
      <c r="H20" s="40" t="s">
        <v>6</v>
      </c>
      <c r="I20" s="173">
        <f>COUNTIF(I24:I31,"재적")</f>
        <v>5</v>
      </c>
      <c r="J20" s="174"/>
      <c r="K20" s="175"/>
      <c r="L20" s="178" t="s">
        <v>7</v>
      </c>
      <c r="M20" s="178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80"/>
      <c r="AC20" s="40" t="s">
        <v>6</v>
      </c>
      <c r="AD20" s="173">
        <f>COUNTIF(AD24:AD31,"재적")</f>
        <v>4</v>
      </c>
      <c r="AE20" s="174"/>
      <c r="AF20" s="175"/>
      <c r="AG20" s="178" t="s">
        <v>7</v>
      </c>
      <c r="AH20" s="178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  <c r="AX20" s="40" t="s">
        <v>6</v>
      </c>
      <c r="AY20" s="173">
        <f>COUNTIF(AY24:AY31,"재적")</f>
        <v>8</v>
      </c>
      <c r="AZ20" s="174"/>
      <c r="BA20" s="175"/>
      <c r="BB20" s="179" t="s">
        <v>7</v>
      </c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9"/>
      <c r="BS20" s="37" t="s">
        <v>6</v>
      </c>
      <c r="BT20" s="173">
        <f>COUNTIF(BT24:BT31,"재적")</f>
        <v>5</v>
      </c>
      <c r="BU20" s="174"/>
      <c r="BV20" s="175"/>
      <c r="BW20" s="179" t="s">
        <v>7</v>
      </c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40" t="s">
        <v>6</v>
      </c>
      <c r="CO20" s="173">
        <f>COUNTIF(CO24:CO31,"재적")</f>
        <v>5</v>
      </c>
      <c r="CP20" s="174"/>
      <c r="CQ20" s="175"/>
      <c r="CR20" s="178" t="s">
        <v>7</v>
      </c>
      <c r="CS20" s="178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</row>
    <row r="21" spans="1:126" ht="18" customHeight="1">
      <c r="A21" s="167" t="s">
        <v>219</v>
      </c>
      <c r="B21" s="168"/>
      <c r="C21" s="78">
        <v>1</v>
      </c>
      <c r="D21" s="76" t="s">
        <v>220</v>
      </c>
      <c r="E21" s="76"/>
      <c r="F21" s="79"/>
      <c r="G21" s="80"/>
      <c r="H21" s="41" t="s">
        <v>8</v>
      </c>
      <c r="I21" s="119">
        <f>COUNTIF(I24:I31,"신입")</f>
        <v>0</v>
      </c>
      <c r="J21" s="169">
        <v>1499</v>
      </c>
      <c r="K21" s="170"/>
      <c r="L21" s="28">
        <f aca="true" t="shared" si="8" ref="L21:AB21">COUNTIF(L24:L31,"●")</f>
        <v>4</v>
      </c>
      <c r="M21" s="28">
        <f t="shared" si="8"/>
        <v>5</v>
      </c>
      <c r="N21" s="28">
        <f t="shared" si="8"/>
        <v>4</v>
      </c>
      <c r="O21" s="28">
        <f t="shared" si="8"/>
        <v>5</v>
      </c>
      <c r="P21" s="28">
        <f t="shared" si="8"/>
        <v>5</v>
      </c>
      <c r="Q21" s="28">
        <f t="shared" si="8"/>
        <v>4</v>
      </c>
      <c r="R21" s="28">
        <f t="shared" si="8"/>
        <v>5</v>
      </c>
      <c r="S21" s="28">
        <f t="shared" si="8"/>
        <v>5</v>
      </c>
      <c r="T21" s="28">
        <f t="shared" si="8"/>
        <v>5</v>
      </c>
      <c r="U21" s="28">
        <f t="shared" si="8"/>
        <v>5</v>
      </c>
      <c r="V21" s="28">
        <f t="shared" si="8"/>
        <v>5</v>
      </c>
      <c r="W21" s="28">
        <f t="shared" si="8"/>
        <v>4</v>
      </c>
      <c r="X21" s="28">
        <f t="shared" si="8"/>
        <v>5</v>
      </c>
      <c r="Y21" s="28">
        <f t="shared" si="8"/>
        <v>4</v>
      </c>
      <c r="Z21" s="28">
        <f t="shared" si="8"/>
        <v>4</v>
      </c>
      <c r="AA21" s="28">
        <f t="shared" si="8"/>
        <v>4</v>
      </c>
      <c r="AB21" s="28">
        <f t="shared" si="8"/>
        <v>4</v>
      </c>
      <c r="AC21" s="41" t="s">
        <v>8</v>
      </c>
      <c r="AD21" s="119">
        <f>COUNTIF(AD24:AD31,"신입")</f>
        <v>0</v>
      </c>
      <c r="AE21" s="169">
        <v>1899</v>
      </c>
      <c r="AF21" s="170"/>
      <c r="AG21" s="28">
        <f aca="true" t="shared" si="9" ref="AG21:AW21">COUNTIF(AG24:AG31,"●")</f>
        <v>3</v>
      </c>
      <c r="AH21" s="28">
        <f t="shared" si="9"/>
        <v>2</v>
      </c>
      <c r="AI21" s="28">
        <f t="shared" si="9"/>
        <v>3</v>
      </c>
      <c r="AJ21" s="28">
        <f t="shared" si="9"/>
        <v>0</v>
      </c>
      <c r="AK21" s="28">
        <f t="shared" si="9"/>
        <v>3</v>
      </c>
      <c r="AL21" s="28">
        <f t="shared" si="9"/>
        <v>2</v>
      </c>
      <c r="AM21" s="28">
        <f t="shared" si="9"/>
        <v>4</v>
      </c>
      <c r="AN21" s="28">
        <f t="shared" si="9"/>
        <v>3</v>
      </c>
      <c r="AO21" s="28">
        <f t="shared" si="9"/>
        <v>2</v>
      </c>
      <c r="AP21" s="28">
        <f t="shared" si="9"/>
        <v>1</v>
      </c>
      <c r="AQ21" s="28">
        <f t="shared" si="9"/>
        <v>3</v>
      </c>
      <c r="AR21" s="28">
        <f t="shared" si="9"/>
        <v>3</v>
      </c>
      <c r="AS21" s="28">
        <f t="shared" si="9"/>
        <v>3</v>
      </c>
      <c r="AT21" s="28">
        <f t="shared" si="9"/>
        <v>2</v>
      </c>
      <c r="AU21" s="28">
        <f t="shared" si="9"/>
        <v>2</v>
      </c>
      <c r="AV21" s="28">
        <f t="shared" si="9"/>
        <v>3</v>
      </c>
      <c r="AW21" s="28">
        <f t="shared" si="9"/>
        <v>3</v>
      </c>
      <c r="AX21" s="41" t="s">
        <v>8</v>
      </c>
      <c r="AY21" s="133"/>
      <c r="AZ21" s="169">
        <v>884</v>
      </c>
      <c r="BA21" s="170"/>
      <c r="BB21" s="28">
        <f aca="true" t="shared" si="10" ref="BB21:BR21">COUNTIF(BB24:BB31,"●")</f>
        <v>4</v>
      </c>
      <c r="BC21" s="28">
        <f t="shared" si="10"/>
        <v>5</v>
      </c>
      <c r="BD21" s="28">
        <f t="shared" si="10"/>
        <v>5</v>
      </c>
      <c r="BE21" s="28">
        <f t="shared" si="10"/>
        <v>2</v>
      </c>
      <c r="BF21" s="28">
        <f t="shared" si="10"/>
        <v>4</v>
      </c>
      <c r="BG21" s="28">
        <f t="shared" si="10"/>
        <v>5</v>
      </c>
      <c r="BH21" s="28">
        <f t="shared" si="10"/>
        <v>5</v>
      </c>
      <c r="BI21" s="28">
        <f t="shared" si="10"/>
        <v>5</v>
      </c>
      <c r="BJ21" s="28">
        <f t="shared" si="10"/>
        <v>4</v>
      </c>
      <c r="BK21" s="28">
        <f t="shared" si="10"/>
        <v>5</v>
      </c>
      <c r="BL21" s="28">
        <f t="shared" si="10"/>
        <v>4</v>
      </c>
      <c r="BM21" s="28">
        <f t="shared" si="10"/>
        <v>4</v>
      </c>
      <c r="BN21" s="28">
        <f t="shared" si="10"/>
        <v>5</v>
      </c>
      <c r="BO21" s="28">
        <f t="shared" si="10"/>
        <v>4</v>
      </c>
      <c r="BP21" s="28">
        <f t="shared" si="10"/>
        <v>5</v>
      </c>
      <c r="BQ21" s="28">
        <f t="shared" si="10"/>
        <v>5</v>
      </c>
      <c r="BR21" s="28">
        <f t="shared" si="10"/>
        <v>4</v>
      </c>
      <c r="BS21" s="38" t="s">
        <v>8</v>
      </c>
      <c r="BT21" s="119"/>
      <c r="BU21" s="169">
        <v>574</v>
      </c>
      <c r="BV21" s="170"/>
      <c r="BW21" s="28">
        <f aca="true" t="shared" si="11" ref="BW21:CM21">COUNTIF(BW24:BW31,"●")</f>
        <v>0</v>
      </c>
      <c r="BX21" s="28">
        <f t="shared" si="11"/>
        <v>3</v>
      </c>
      <c r="BY21" s="28">
        <f t="shared" si="11"/>
        <v>0</v>
      </c>
      <c r="BZ21" s="28">
        <f t="shared" si="11"/>
        <v>0</v>
      </c>
      <c r="CA21" s="28">
        <f t="shared" si="11"/>
        <v>0</v>
      </c>
      <c r="CB21" s="28">
        <f t="shared" si="11"/>
        <v>3</v>
      </c>
      <c r="CC21" s="28">
        <f t="shared" si="11"/>
        <v>3</v>
      </c>
      <c r="CD21" s="28">
        <f t="shared" si="11"/>
        <v>3</v>
      </c>
      <c r="CE21" s="28">
        <f t="shared" si="11"/>
        <v>3</v>
      </c>
      <c r="CF21" s="28">
        <f t="shared" si="11"/>
        <v>2</v>
      </c>
      <c r="CG21" s="28">
        <f t="shared" si="11"/>
        <v>3</v>
      </c>
      <c r="CH21" s="28">
        <f t="shared" si="11"/>
        <v>4</v>
      </c>
      <c r="CI21" s="28">
        <f t="shared" si="11"/>
        <v>0</v>
      </c>
      <c r="CJ21" s="28">
        <f t="shared" si="11"/>
        <v>3</v>
      </c>
      <c r="CK21" s="28">
        <f t="shared" si="11"/>
        <v>3</v>
      </c>
      <c r="CL21" s="28">
        <f t="shared" si="11"/>
        <v>3</v>
      </c>
      <c r="CM21" s="28">
        <f t="shared" si="11"/>
        <v>0</v>
      </c>
      <c r="CN21" s="41" t="s">
        <v>8</v>
      </c>
      <c r="CO21" s="119"/>
      <c r="CP21" s="169">
        <v>731</v>
      </c>
      <c r="CQ21" s="170"/>
      <c r="CR21" s="28">
        <f aca="true" t="shared" si="12" ref="CR21:DH21">COUNTIF(CR24:CR31,"●")</f>
        <v>5</v>
      </c>
      <c r="CS21" s="28">
        <f t="shared" si="12"/>
        <v>4</v>
      </c>
      <c r="CT21" s="28">
        <f t="shared" si="12"/>
        <v>4</v>
      </c>
      <c r="CU21" s="28">
        <f t="shared" si="12"/>
        <v>2</v>
      </c>
      <c r="CV21" s="28">
        <f t="shared" si="12"/>
        <v>5</v>
      </c>
      <c r="CW21" s="28">
        <f t="shared" si="12"/>
        <v>4</v>
      </c>
      <c r="CX21" s="28">
        <f t="shared" si="12"/>
        <v>5</v>
      </c>
      <c r="CY21" s="28">
        <f t="shared" si="12"/>
        <v>4</v>
      </c>
      <c r="CZ21" s="28">
        <f t="shared" si="12"/>
        <v>5</v>
      </c>
      <c r="DA21" s="28">
        <f t="shared" si="12"/>
        <v>5</v>
      </c>
      <c r="DB21" s="28">
        <f t="shared" si="12"/>
        <v>5</v>
      </c>
      <c r="DC21" s="28">
        <f t="shared" si="12"/>
        <v>5</v>
      </c>
      <c r="DD21" s="28">
        <f t="shared" si="12"/>
        <v>5</v>
      </c>
      <c r="DE21" s="28">
        <f t="shared" si="12"/>
        <v>5</v>
      </c>
      <c r="DF21" s="28">
        <f t="shared" si="12"/>
        <v>5</v>
      </c>
      <c r="DG21" s="28">
        <f t="shared" si="12"/>
        <v>4</v>
      </c>
      <c r="DH21" s="28">
        <f t="shared" si="12"/>
        <v>2</v>
      </c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</row>
    <row r="22" spans="1:126" ht="18" customHeight="1">
      <c r="A22" s="167" t="s">
        <v>221</v>
      </c>
      <c r="B22" s="168"/>
      <c r="C22" s="75" t="s">
        <v>159</v>
      </c>
      <c r="D22" s="76" t="s">
        <v>224</v>
      </c>
      <c r="E22" s="76" t="s">
        <v>227</v>
      </c>
      <c r="F22" s="79"/>
      <c r="G22" s="80"/>
      <c r="H22" s="42" t="s">
        <v>9</v>
      </c>
      <c r="I22" s="118">
        <f>COUNTIF(I24:I31,"등반")</f>
        <v>0</v>
      </c>
      <c r="J22" s="171"/>
      <c r="K22" s="172"/>
      <c r="L22" s="198">
        <f>AB21*10+I21*10+I22*20+(J24+J25+J26+J27+J28+J29+J30+J31)</f>
        <v>57</v>
      </c>
      <c r="M22" s="198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200"/>
      <c r="AC22" s="42" t="s">
        <v>9</v>
      </c>
      <c r="AD22" s="118">
        <f>COUNTIF(AD24:AD31,"등반")</f>
        <v>0</v>
      </c>
      <c r="AE22" s="171"/>
      <c r="AF22" s="172"/>
      <c r="AG22" s="198">
        <f>AW21*10+AD21*10+AD22*20+(AE24+AE25+AE26+AE27+AE28+AE29+AE30+AE31)</f>
        <v>280</v>
      </c>
      <c r="AH22" s="198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00"/>
      <c r="AX22" s="42" t="s">
        <v>9</v>
      </c>
      <c r="AY22" s="120"/>
      <c r="AZ22" s="171"/>
      <c r="BA22" s="172"/>
      <c r="BB22" s="198">
        <f>BR21*10+AY21*10+AY22*20+(AZ24+AZ25+AZ26+AZ27+AZ28+AZ29+AZ30+AZ31)</f>
        <v>40</v>
      </c>
      <c r="BC22" s="198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200"/>
      <c r="BS22" s="39" t="s">
        <v>9</v>
      </c>
      <c r="BT22" s="118"/>
      <c r="BU22" s="171"/>
      <c r="BV22" s="172"/>
      <c r="BW22" s="198">
        <f>CM21*10+BT21*10+BT22*20+(BU24+BU25+BU26+BU27+BU28+BU29+BU30+BU31)</f>
        <v>0</v>
      </c>
      <c r="BX22" s="198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42" t="s">
        <v>9</v>
      </c>
      <c r="CO22" s="118">
        <f>COUNTIF(AY31:AY31,"등반")</f>
        <v>0</v>
      </c>
      <c r="CP22" s="171"/>
      <c r="CQ22" s="172"/>
      <c r="CR22" s="198">
        <f>DH21*10+CO21*10+CO22*20+(CP24+CP25+CP26+CP27+CP28+CP29+CP30+CP31)</f>
        <v>20</v>
      </c>
      <c r="CS22" s="198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200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</row>
    <row r="23" spans="1:126" ht="18" customHeight="1">
      <c r="A23" s="167" t="s">
        <v>222</v>
      </c>
      <c r="B23" s="168"/>
      <c r="C23" s="75" t="s">
        <v>160</v>
      </c>
      <c r="D23" s="76" t="s">
        <v>224</v>
      </c>
      <c r="E23" s="76"/>
      <c r="F23" s="79"/>
      <c r="G23" s="80"/>
      <c r="H23" s="41" t="s">
        <v>10</v>
      </c>
      <c r="I23" s="4" t="s">
        <v>11</v>
      </c>
      <c r="J23" s="4" t="s">
        <v>58</v>
      </c>
      <c r="K23" s="4" t="s">
        <v>12</v>
      </c>
      <c r="L23" s="24">
        <v>1</v>
      </c>
      <c r="M23" s="24">
        <v>2</v>
      </c>
      <c r="N23" s="128">
        <v>3</v>
      </c>
      <c r="O23" s="128">
        <v>4</v>
      </c>
      <c r="P23" s="128">
        <v>5</v>
      </c>
      <c r="Q23" s="128">
        <v>6</v>
      </c>
      <c r="R23" s="128">
        <v>7</v>
      </c>
      <c r="S23" s="128">
        <v>8</v>
      </c>
      <c r="T23" s="128">
        <v>9</v>
      </c>
      <c r="U23" s="128">
        <v>10</v>
      </c>
      <c r="V23" s="128">
        <v>11</v>
      </c>
      <c r="W23" s="128">
        <v>12</v>
      </c>
      <c r="X23" s="128">
        <v>13</v>
      </c>
      <c r="Y23" s="128">
        <v>14</v>
      </c>
      <c r="Z23" s="128">
        <v>15</v>
      </c>
      <c r="AA23" s="128">
        <v>16</v>
      </c>
      <c r="AB23" s="93">
        <v>17</v>
      </c>
      <c r="AC23" s="41" t="s">
        <v>10</v>
      </c>
      <c r="AD23" s="4" t="s">
        <v>11</v>
      </c>
      <c r="AE23" s="4" t="s">
        <v>57</v>
      </c>
      <c r="AF23" s="4" t="s">
        <v>12</v>
      </c>
      <c r="AG23" s="24">
        <v>1</v>
      </c>
      <c r="AH23" s="24">
        <v>2</v>
      </c>
      <c r="AI23" s="128">
        <v>3</v>
      </c>
      <c r="AJ23" s="128">
        <v>4</v>
      </c>
      <c r="AK23" s="128">
        <v>5</v>
      </c>
      <c r="AL23" s="128">
        <v>6</v>
      </c>
      <c r="AM23" s="128">
        <v>7</v>
      </c>
      <c r="AN23" s="128">
        <v>8</v>
      </c>
      <c r="AO23" s="128">
        <v>9</v>
      </c>
      <c r="AP23" s="128">
        <v>10</v>
      </c>
      <c r="AQ23" s="128">
        <v>11</v>
      </c>
      <c r="AR23" s="128">
        <v>12</v>
      </c>
      <c r="AS23" s="128">
        <v>13</v>
      </c>
      <c r="AT23" s="128">
        <v>14</v>
      </c>
      <c r="AU23" s="128">
        <v>15</v>
      </c>
      <c r="AV23" s="128">
        <v>16</v>
      </c>
      <c r="AW23" s="93">
        <v>17</v>
      </c>
      <c r="AX23" s="41" t="s">
        <v>10</v>
      </c>
      <c r="AY23" s="4" t="s">
        <v>11</v>
      </c>
      <c r="AZ23" s="4" t="s">
        <v>57</v>
      </c>
      <c r="BA23" s="4" t="s">
        <v>12</v>
      </c>
      <c r="BB23" s="24">
        <v>1</v>
      </c>
      <c r="BC23" s="24">
        <v>2</v>
      </c>
      <c r="BD23" s="128">
        <v>3</v>
      </c>
      <c r="BE23" s="128">
        <v>4</v>
      </c>
      <c r="BF23" s="128">
        <v>5</v>
      </c>
      <c r="BG23" s="128">
        <v>6</v>
      </c>
      <c r="BH23" s="128">
        <v>7</v>
      </c>
      <c r="BI23" s="128">
        <v>8</v>
      </c>
      <c r="BJ23" s="128">
        <v>9</v>
      </c>
      <c r="BK23" s="128">
        <v>10</v>
      </c>
      <c r="BL23" s="128">
        <v>11</v>
      </c>
      <c r="BM23" s="128">
        <v>12</v>
      </c>
      <c r="BN23" s="128">
        <v>13</v>
      </c>
      <c r="BO23" s="128">
        <v>14</v>
      </c>
      <c r="BP23" s="128">
        <v>15</v>
      </c>
      <c r="BQ23" s="128">
        <v>16</v>
      </c>
      <c r="BR23" s="93">
        <v>17</v>
      </c>
      <c r="BS23" s="38" t="s">
        <v>10</v>
      </c>
      <c r="BT23" s="4" t="s">
        <v>11</v>
      </c>
      <c r="BU23" s="4" t="s">
        <v>57</v>
      </c>
      <c r="BV23" s="4" t="s">
        <v>12</v>
      </c>
      <c r="BW23" s="24">
        <v>1</v>
      </c>
      <c r="BX23" s="24">
        <v>2</v>
      </c>
      <c r="BY23" s="128">
        <v>3</v>
      </c>
      <c r="BZ23" s="128">
        <v>4</v>
      </c>
      <c r="CA23" s="128">
        <v>5</v>
      </c>
      <c r="CB23" s="128">
        <v>6</v>
      </c>
      <c r="CC23" s="128">
        <v>7</v>
      </c>
      <c r="CD23" s="128">
        <v>8</v>
      </c>
      <c r="CE23" s="128">
        <v>9</v>
      </c>
      <c r="CF23" s="128">
        <v>10</v>
      </c>
      <c r="CG23" s="128">
        <v>11</v>
      </c>
      <c r="CH23" s="128">
        <v>12</v>
      </c>
      <c r="CI23" s="128">
        <v>13</v>
      </c>
      <c r="CJ23" s="128">
        <v>14</v>
      </c>
      <c r="CK23" s="128">
        <v>15</v>
      </c>
      <c r="CL23" s="128">
        <v>16</v>
      </c>
      <c r="CM23" s="93">
        <v>17</v>
      </c>
      <c r="CN23" s="41" t="s">
        <v>10</v>
      </c>
      <c r="CO23" s="4" t="s">
        <v>11</v>
      </c>
      <c r="CP23" s="4" t="s">
        <v>57</v>
      </c>
      <c r="CQ23" s="4" t="s">
        <v>12</v>
      </c>
      <c r="CR23" s="24">
        <v>1</v>
      </c>
      <c r="CS23" s="24">
        <v>2</v>
      </c>
      <c r="CT23" s="128">
        <v>3</v>
      </c>
      <c r="CU23" s="128">
        <v>4</v>
      </c>
      <c r="CV23" s="128">
        <v>5</v>
      </c>
      <c r="CW23" s="128">
        <v>6</v>
      </c>
      <c r="CX23" s="128">
        <v>7</v>
      </c>
      <c r="CY23" s="128">
        <v>8</v>
      </c>
      <c r="CZ23" s="128">
        <v>9</v>
      </c>
      <c r="DA23" s="128">
        <v>10</v>
      </c>
      <c r="DB23" s="128">
        <v>11</v>
      </c>
      <c r="DC23" s="128">
        <v>12</v>
      </c>
      <c r="DD23" s="128">
        <v>13</v>
      </c>
      <c r="DE23" s="128">
        <v>14</v>
      </c>
      <c r="DF23" s="128">
        <v>15</v>
      </c>
      <c r="DG23" s="128">
        <v>16</v>
      </c>
      <c r="DH23" s="93">
        <v>17</v>
      </c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</row>
    <row r="24" spans="1:126" ht="18" customHeight="1">
      <c r="A24" s="167" t="s">
        <v>223</v>
      </c>
      <c r="B24" s="168"/>
      <c r="C24" s="75" t="s">
        <v>160</v>
      </c>
      <c r="D24" s="76" t="s">
        <v>224</v>
      </c>
      <c r="E24" s="79"/>
      <c r="F24" s="79"/>
      <c r="G24" s="80"/>
      <c r="H24" s="109" t="s">
        <v>46</v>
      </c>
      <c r="I24" s="2" t="s">
        <v>22</v>
      </c>
      <c r="J24" s="110">
        <v>17</v>
      </c>
      <c r="K24" s="24">
        <f>COUNTIF(L24:AB24,"●")</f>
        <v>17</v>
      </c>
      <c r="L24" s="74" t="s">
        <v>149</v>
      </c>
      <c r="M24" s="74" t="s">
        <v>149</v>
      </c>
      <c r="N24" s="126" t="s">
        <v>101</v>
      </c>
      <c r="O24" s="126" t="s">
        <v>101</v>
      </c>
      <c r="P24" s="126" t="s">
        <v>101</v>
      </c>
      <c r="Q24" s="126" t="s">
        <v>101</v>
      </c>
      <c r="R24" s="126" t="s">
        <v>101</v>
      </c>
      <c r="S24" s="126" t="s">
        <v>101</v>
      </c>
      <c r="T24" s="126" t="s">
        <v>101</v>
      </c>
      <c r="U24" s="126" t="s">
        <v>101</v>
      </c>
      <c r="V24" s="126" t="s">
        <v>101</v>
      </c>
      <c r="W24" s="126" t="s">
        <v>101</v>
      </c>
      <c r="X24" s="126" t="s">
        <v>101</v>
      </c>
      <c r="Y24" s="126" t="s">
        <v>101</v>
      </c>
      <c r="Z24" s="126" t="s">
        <v>101</v>
      </c>
      <c r="AA24" s="126" t="s">
        <v>101</v>
      </c>
      <c r="AB24" s="19" t="s">
        <v>101</v>
      </c>
      <c r="AC24" s="109" t="s">
        <v>47</v>
      </c>
      <c r="AD24" s="2" t="s">
        <v>22</v>
      </c>
      <c r="AE24" s="110">
        <v>250</v>
      </c>
      <c r="AF24" s="24">
        <f>COUNTIF(AG24:AW24,"●")</f>
        <v>12</v>
      </c>
      <c r="AG24" s="74" t="s">
        <v>149</v>
      </c>
      <c r="AH24" s="18"/>
      <c r="AI24" s="35" t="s">
        <v>101</v>
      </c>
      <c r="AJ24" s="35"/>
      <c r="AK24" s="35" t="s">
        <v>101</v>
      </c>
      <c r="AL24" s="35" t="s">
        <v>101</v>
      </c>
      <c r="AM24" s="35" t="s">
        <v>101</v>
      </c>
      <c r="AN24" s="35" t="s">
        <v>101</v>
      </c>
      <c r="AO24" s="35" t="s">
        <v>101</v>
      </c>
      <c r="AP24" s="35"/>
      <c r="AQ24" s="35" t="s">
        <v>101</v>
      </c>
      <c r="AR24" s="35" t="s">
        <v>101</v>
      </c>
      <c r="AS24" s="35" t="s">
        <v>101</v>
      </c>
      <c r="AT24" s="35"/>
      <c r="AU24" s="35"/>
      <c r="AV24" s="35" t="s">
        <v>101</v>
      </c>
      <c r="AW24" s="125" t="s">
        <v>101</v>
      </c>
      <c r="AX24" s="124" t="s">
        <v>94</v>
      </c>
      <c r="AY24" s="111" t="s">
        <v>21</v>
      </c>
      <c r="AZ24" s="110"/>
      <c r="BA24" s="24">
        <f aca="true" t="shared" si="13" ref="BA24:BA31">COUNTIF(BB24:BR24,"●")</f>
        <v>1</v>
      </c>
      <c r="BB24" s="18"/>
      <c r="BC24" s="18"/>
      <c r="BD24" s="35"/>
      <c r="BE24" s="35"/>
      <c r="BF24" s="35"/>
      <c r="BG24" s="35" t="s">
        <v>101</v>
      </c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125"/>
      <c r="BS24" s="121" t="s">
        <v>49</v>
      </c>
      <c r="BT24" s="111" t="s">
        <v>21</v>
      </c>
      <c r="BU24" s="110"/>
      <c r="BV24" s="24">
        <f>COUNTIF(BW24:CM24,"●")</f>
        <v>10</v>
      </c>
      <c r="BW24" s="18"/>
      <c r="BX24" s="74" t="s">
        <v>149</v>
      </c>
      <c r="BY24" s="126"/>
      <c r="BZ24" s="126"/>
      <c r="CA24" s="126"/>
      <c r="CB24" s="126" t="s">
        <v>101</v>
      </c>
      <c r="CC24" s="126" t="s">
        <v>101</v>
      </c>
      <c r="CD24" s="126" t="s">
        <v>101</v>
      </c>
      <c r="CE24" s="126" t="s">
        <v>101</v>
      </c>
      <c r="CF24" s="126"/>
      <c r="CG24" s="126" t="s">
        <v>101</v>
      </c>
      <c r="CH24" s="126" t="s">
        <v>101</v>
      </c>
      <c r="CI24" s="126"/>
      <c r="CJ24" s="126" t="s">
        <v>101</v>
      </c>
      <c r="CK24" s="126" t="s">
        <v>101</v>
      </c>
      <c r="CL24" s="126" t="s">
        <v>101</v>
      </c>
      <c r="CM24" s="125"/>
      <c r="CN24" s="124" t="s">
        <v>53</v>
      </c>
      <c r="CO24" s="111" t="s">
        <v>21</v>
      </c>
      <c r="CP24" s="110"/>
      <c r="CQ24" s="24">
        <f>COUNTIF(CR24:DH24,"●")</f>
        <v>16</v>
      </c>
      <c r="CR24" s="74" t="s">
        <v>149</v>
      </c>
      <c r="CS24" s="74" t="s">
        <v>149</v>
      </c>
      <c r="CT24" s="126" t="s">
        <v>101</v>
      </c>
      <c r="CU24" s="126" t="s">
        <v>101</v>
      </c>
      <c r="CV24" s="126" t="s">
        <v>101</v>
      </c>
      <c r="CW24" s="126" t="s">
        <v>101</v>
      </c>
      <c r="CX24" s="126" t="s">
        <v>101</v>
      </c>
      <c r="CY24" s="126" t="s">
        <v>101</v>
      </c>
      <c r="CZ24" s="126" t="s">
        <v>101</v>
      </c>
      <c r="DA24" s="126" t="s">
        <v>101</v>
      </c>
      <c r="DB24" s="126" t="s">
        <v>101</v>
      </c>
      <c r="DC24" s="126" t="s">
        <v>101</v>
      </c>
      <c r="DD24" s="126" t="s">
        <v>101</v>
      </c>
      <c r="DE24" s="126" t="s">
        <v>101</v>
      </c>
      <c r="DF24" s="126" t="s">
        <v>101</v>
      </c>
      <c r="DG24" s="126" t="s">
        <v>101</v>
      </c>
      <c r="DH24" s="125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</row>
    <row r="25" spans="1:126" ht="18" customHeight="1">
      <c r="A25" s="150" t="s">
        <v>229</v>
      </c>
      <c r="B25" s="151"/>
      <c r="C25" s="75" t="s">
        <v>159</v>
      </c>
      <c r="D25" s="76" t="s">
        <v>227</v>
      </c>
      <c r="E25" s="79"/>
      <c r="F25" s="79"/>
      <c r="G25" s="77"/>
      <c r="H25" s="109" t="s">
        <v>153</v>
      </c>
      <c r="I25" s="2" t="s">
        <v>22</v>
      </c>
      <c r="J25" s="110"/>
      <c r="K25" s="24">
        <f>COUNTIF(L25:AB25,"●")</f>
        <v>17</v>
      </c>
      <c r="L25" s="18" t="s">
        <v>101</v>
      </c>
      <c r="M25" s="18" t="s">
        <v>101</v>
      </c>
      <c r="N25" s="35" t="s">
        <v>101</v>
      </c>
      <c r="O25" s="35" t="s">
        <v>101</v>
      </c>
      <c r="P25" s="35" t="s">
        <v>101</v>
      </c>
      <c r="Q25" s="35" t="s">
        <v>101</v>
      </c>
      <c r="R25" s="35" t="s">
        <v>101</v>
      </c>
      <c r="S25" s="35" t="s">
        <v>101</v>
      </c>
      <c r="T25" s="35" t="s">
        <v>101</v>
      </c>
      <c r="U25" s="35" t="s">
        <v>101</v>
      </c>
      <c r="V25" s="35" t="s">
        <v>101</v>
      </c>
      <c r="W25" s="35" t="s">
        <v>101</v>
      </c>
      <c r="X25" s="35" t="s">
        <v>101</v>
      </c>
      <c r="Y25" s="35" t="s">
        <v>101</v>
      </c>
      <c r="Z25" s="35" t="s">
        <v>101</v>
      </c>
      <c r="AA25" s="35" t="s">
        <v>101</v>
      </c>
      <c r="AB25" s="19" t="s">
        <v>101</v>
      </c>
      <c r="AC25" s="109" t="s">
        <v>93</v>
      </c>
      <c r="AD25" s="2" t="s">
        <v>22</v>
      </c>
      <c r="AE25" s="110"/>
      <c r="AF25" s="24">
        <f>COUNTIF(AG25:AW25,"●")</f>
        <v>1</v>
      </c>
      <c r="AG25" s="18"/>
      <c r="AH25" s="18"/>
      <c r="AI25" s="35"/>
      <c r="AJ25" s="35"/>
      <c r="AK25" s="35"/>
      <c r="AL25" s="35"/>
      <c r="AM25" s="35" t="s">
        <v>101</v>
      </c>
      <c r="AN25" s="35"/>
      <c r="AO25" s="35"/>
      <c r="AP25" s="35"/>
      <c r="AQ25" s="35"/>
      <c r="AR25" s="35"/>
      <c r="AS25" s="35"/>
      <c r="AT25" s="35"/>
      <c r="AU25" s="35"/>
      <c r="AV25" s="35"/>
      <c r="AW25" s="125"/>
      <c r="AX25" s="124" t="s">
        <v>48</v>
      </c>
      <c r="AY25" s="111" t="s">
        <v>21</v>
      </c>
      <c r="AZ25" s="110"/>
      <c r="BA25" s="24">
        <f t="shared" si="13"/>
        <v>16</v>
      </c>
      <c r="BB25" s="74" t="s">
        <v>149</v>
      </c>
      <c r="BC25" s="74" t="s">
        <v>149</v>
      </c>
      <c r="BD25" s="126" t="s">
        <v>101</v>
      </c>
      <c r="BE25" s="126"/>
      <c r="BF25" s="126" t="s">
        <v>101</v>
      </c>
      <c r="BG25" s="126" t="s">
        <v>101</v>
      </c>
      <c r="BH25" s="126" t="s">
        <v>101</v>
      </c>
      <c r="BI25" s="126" t="s">
        <v>101</v>
      </c>
      <c r="BJ25" s="126" t="s">
        <v>101</v>
      </c>
      <c r="BK25" s="126" t="s">
        <v>101</v>
      </c>
      <c r="BL25" s="126" t="s">
        <v>101</v>
      </c>
      <c r="BM25" s="126" t="s">
        <v>101</v>
      </c>
      <c r="BN25" s="126" t="s">
        <v>101</v>
      </c>
      <c r="BO25" s="126" t="s">
        <v>101</v>
      </c>
      <c r="BP25" s="126" t="s">
        <v>101</v>
      </c>
      <c r="BQ25" s="126" t="s">
        <v>101</v>
      </c>
      <c r="BR25" s="125" t="s">
        <v>149</v>
      </c>
      <c r="BS25" s="121" t="s">
        <v>50</v>
      </c>
      <c r="BT25" s="111" t="s">
        <v>21</v>
      </c>
      <c r="BU25" s="110"/>
      <c r="BV25" s="24">
        <f>COUNTIF(BW25:CM25,"●")</f>
        <v>11</v>
      </c>
      <c r="BW25" s="18"/>
      <c r="BX25" s="74" t="s">
        <v>149</v>
      </c>
      <c r="BY25" s="126"/>
      <c r="BZ25" s="126"/>
      <c r="CA25" s="126"/>
      <c r="CB25" s="126" t="s">
        <v>101</v>
      </c>
      <c r="CC25" s="126" t="s">
        <v>101</v>
      </c>
      <c r="CD25" s="126" t="s">
        <v>101</v>
      </c>
      <c r="CE25" s="126" t="s">
        <v>101</v>
      </c>
      <c r="CF25" s="126" t="s">
        <v>101</v>
      </c>
      <c r="CG25" s="126" t="s">
        <v>101</v>
      </c>
      <c r="CH25" s="126" t="s">
        <v>101</v>
      </c>
      <c r="CI25" s="126"/>
      <c r="CJ25" s="126" t="s">
        <v>101</v>
      </c>
      <c r="CK25" s="126" t="s">
        <v>101</v>
      </c>
      <c r="CL25" s="126" t="s">
        <v>101</v>
      </c>
      <c r="CM25" s="125"/>
      <c r="CN25" s="124" t="s">
        <v>54</v>
      </c>
      <c r="CO25" s="111" t="s">
        <v>21</v>
      </c>
      <c r="CP25" s="110"/>
      <c r="CQ25" s="24">
        <f>COUNTIF(CR25:DH25,"●")</f>
        <v>17</v>
      </c>
      <c r="CR25" s="74" t="s">
        <v>149</v>
      </c>
      <c r="CS25" s="74" t="s">
        <v>149</v>
      </c>
      <c r="CT25" s="126" t="s">
        <v>101</v>
      </c>
      <c r="CU25" s="126" t="s">
        <v>101</v>
      </c>
      <c r="CV25" s="126" t="s">
        <v>101</v>
      </c>
      <c r="CW25" s="126" t="s">
        <v>101</v>
      </c>
      <c r="CX25" s="126" t="s">
        <v>101</v>
      </c>
      <c r="CY25" s="126" t="s">
        <v>101</v>
      </c>
      <c r="CZ25" s="126" t="s">
        <v>101</v>
      </c>
      <c r="DA25" s="126" t="s">
        <v>101</v>
      </c>
      <c r="DB25" s="126" t="s">
        <v>101</v>
      </c>
      <c r="DC25" s="126" t="s">
        <v>101</v>
      </c>
      <c r="DD25" s="126" t="s">
        <v>101</v>
      </c>
      <c r="DE25" s="126" t="s">
        <v>101</v>
      </c>
      <c r="DF25" s="126" t="s">
        <v>101</v>
      </c>
      <c r="DG25" s="126" t="s">
        <v>101</v>
      </c>
      <c r="DH25" s="125" t="s">
        <v>149</v>
      </c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</row>
    <row r="26" spans="1:126" ht="18" customHeight="1">
      <c r="A26" s="150" t="s">
        <v>230</v>
      </c>
      <c r="B26" s="151"/>
      <c r="C26" s="75" t="s">
        <v>160</v>
      </c>
      <c r="D26" s="76" t="s">
        <v>232</v>
      </c>
      <c r="E26" s="79"/>
      <c r="F26" s="79"/>
      <c r="G26" s="77"/>
      <c r="H26" s="109" t="s">
        <v>154</v>
      </c>
      <c r="I26" s="2" t="s">
        <v>22</v>
      </c>
      <c r="J26" s="110"/>
      <c r="K26" s="24">
        <f>COUNTIF(L26:AB26,"●")</f>
        <v>17</v>
      </c>
      <c r="L26" s="74" t="s">
        <v>101</v>
      </c>
      <c r="M26" s="74" t="s">
        <v>101</v>
      </c>
      <c r="N26" s="126" t="s">
        <v>101</v>
      </c>
      <c r="O26" s="126" t="s">
        <v>101</v>
      </c>
      <c r="P26" s="126" t="s">
        <v>101</v>
      </c>
      <c r="Q26" s="126" t="s">
        <v>101</v>
      </c>
      <c r="R26" s="126" t="s">
        <v>101</v>
      </c>
      <c r="S26" s="126" t="s">
        <v>101</v>
      </c>
      <c r="T26" s="126" t="s">
        <v>101</v>
      </c>
      <c r="U26" s="126" t="s">
        <v>101</v>
      </c>
      <c r="V26" s="126" t="s">
        <v>101</v>
      </c>
      <c r="W26" s="126" t="s">
        <v>101</v>
      </c>
      <c r="X26" s="126" t="s">
        <v>101</v>
      </c>
      <c r="Y26" s="126" t="s">
        <v>101</v>
      </c>
      <c r="Z26" s="126" t="s">
        <v>101</v>
      </c>
      <c r="AA26" s="126" t="s">
        <v>101</v>
      </c>
      <c r="AB26" s="19" t="s">
        <v>101</v>
      </c>
      <c r="AC26" s="109" t="s">
        <v>212</v>
      </c>
      <c r="AD26" s="2" t="s">
        <v>22</v>
      </c>
      <c r="AE26" s="110"/>
      <c r="AF26" s="24">
        <f>COUNTIF(AG26:AW26,"●")</f>
        <v>13</v>
      </c>
      <c r="AG26" s="18" t="s">
        <v>101</v>
      </c>
      <c r="AH26" s="18" t="s">
        <v>101</v>
      </c>
      <c r="AI26" s="35" t="s">
        <v>101</v>
      </c>
      <c r="AJ26" s="35"/>
      <c r="AK26" s="35" t="s">
        <v>101</v>
      </c>
      <c r="AL26" s="35"/>
      <c r="AM26" s="35" t="s">
        <v>101</v>
      </c>
      <c r="AN26" s="35" t="s">
        <v>101</v>
      </c>
      <c r="AO26" s="35"/>
      <c r="AP26" s="35"/>
      <c r="AQ26" s="35" t="s">
        <v>101</v>
      </c>
      <c r="AR26" s="35" t="s">
        <v>101</v>
      </c>
      <c r="AS26" s="35" t="s">
        <v>101</v>
      </c>
      <c r="AT26" s="35" t="s">
        <v>101</v>
      </c>
      <c r="AU26" s="35" t="s">
        <v>101</v>
      </c>
      <c r="AV26" s="35" t="s">
        <v>101</v>
      </c>
      <c r="AW26" s="125" t="s">
        <v>101</v>
      </c>
      <c r="AX26" s="124" t="s">
        <v>56</v>
      </c>
      <c r="AY26" s="111" t="s">
        <v>21</v>
      </c>
      <c r="AZ26" s="110"/>
      <c r="BA26" s="24">
        <f t="shared" si="13"/>
        <v>16</v>
      </c>
      <c r="BB26" s="74" t="s">
        <v>149</v>
      </c>
      <c r="BC26" s="74" t="s">
        <v>149</v>
      </c>
      <c r="BD26" s="126" t="s">
        <v>101</v>
      </c>
      <c r="BE26" s="126" t="s">
        <v>101</v>
      </c>
      <c r="BF26" s="126" t="s">
        <v>101</v>
      </c>
      <c r="BG26" s="126" t="s">
        <v>101</v>
      </c>
      <c r="BH26" s="126" t="s">
        <v>101</v>
      </c>
      <c r="BI26" s="126" t="s">
        <v>101</v>
      </c>
      <c r="BJ26" s="126" t="s">
        <v>101</v>
      </c>
      <c r="BK26" s="126" t="s">
        <v>101</v>
      </c>
      <c r="BL26" s="126" t="s">
        <v>101</v>
      </c>
      <c r="BM26" s="126" t="s">
        <v>101</v>
      </c>
      <c r="BN26" s="126" t="s">
        <v>101</v>
      </c>
      <c r="BO26" s="126" t="s">
        <v>101</v>
      </c>
      <c r="BP26" s="126" t="s">
        <v>101</v>
      </c>
      <c r="BQ26" s="126" t="s">
        <v>101</v>
      </c>
      <c r="BR26" s="125"/>
      <c r="BS26" s="121" t="s">
        <v>51</v>
      </c>
      <c r="BT26" s="111" t="s">
        <v>21</v>
      </c>
      <c r="BU26" s="110"/>
      <c r="BV26" s="24">
        <f>COUNTIF(BW26:CM26,"●")</f>
        <v>0</v>
      </c>
      <c r="BW26" s="18"/>
      <c r="BX26" s="18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19"/>
      <c r="CN26" s="124" t="s">
        <v>98</v>
      </c>
      <c r="CO26" s="111" t="s">
        <v>21</v>
      </c>
      <c r="CP26" s="110"/>
      <c r="CQ26" s="24">
        <f>COUNTIF(CR26:DH26,"●")</f>
        <v>15</v>
      </c>
      <c r="CR26" s="74" t="s">
        <v>149</v>
      </c>
      <c r="CS26" s="74" t="s">
        <v>149</v>
      </c>
      <c r="CT26" s="126" t="s">
        <v>101</v>
      </c>
      <c r="CU26" s="126"/>
      <c r="CV26" s="126" t="s">
        <v>101</v>
      </c>
      <c r="CW26" s="126" t="s">
        <v>101</v>
      </c>
      <c r="CX26" s="126" t="s">
        <v>101</v>
      </c>
      <c r="CY26" s="126"/>
      <c r="CZ26" s="126" t="s">
        <v>101</v>
      </c>
      <c r="DA26" s="126" t="s">
        <v>101</v>
      </c>
      <c r="DB26" s="126" t="s">
        <v>101</v>
      </c>
      <c r="DC26" s="126" t="s">
        <v>101</v>
      </c>
      <c r="DD26" s="126" t="s">
        <v>101</v>
      </c>
      <c r="DE26" s="126" t="s">
        <v>101</v>
      </c>
      <c r="DF26" s="126" t="s">
        <v>101</v>
      </c>
      <c r="DG26" s="126" t="s">
        <v>101</v>
      </c>
      <c r="DH26" s="125" t="s">
        <v>149</v>
      </c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</row>
    <row r="27" spans="1:126" ht="18" customHeight="1">
      <c r="A27" s="150" t="s">
        <v>231</v>
      </c>
      <c r="B27" s="151"/>
      <c r="C27" s="75" t="s">
        <v>159</v>
      </c>
      <c r="D27" s="76" t="s">
        <v>232</v>
      </c>
      <c r="E27" s="32"/>
      <c r="F27" s="79"/>
      <c r="G27" s="77"/>
      <c r="H27" s="109" t="s">
        <v>155</v>
      </c>
      <c r="I27" s="2" t="s">
        <v>22</v>
      </c>
      <c r="J27" s="110"/>
      <c r="K27" s="24">
        <f>COUNTIF(L27:AB27,"●")</f>
        <v>17</v>
      </c>
      <c r="L27" s="74" t="s">
        <v>101</v>
      </c>
      <c r="M27" s="74" t="s">
        <v>101</v>
      </c>
      <c r="N27" s="126" t="s">
        <v>101</v>
      </c>
      <c r="O27" s="126" t="s">
        <v>101</v>
      </c>
      <c r="P27" s="126" t="s">
        <v>101</v>
      </c>
      <c r="Q27" s="126" t="s">
        <v>101</v>
      </c>
      <c r="R27" s="126" t="s">
        <v>101</v>
      </c>
      <c r="S27" s="126" t="s">
        <v>101</v>
      </c>
      <c r="T27" s="126" t="s">
        <v>101</v>
      </c>
      <c r="U27" s="126" t="s">
        <v>101</v>
      </c>
      <c r="V27" s="126" t="s">
        <v>101</v>
      </c>
      <c r="W27" s="126" t="s">
        <v>101</v>
      </c>
      <c r="X27" s="126" t="s">
        <v>101</v>
      </c>
      <c r="Y27" s="126" t="s">
        <v>101</v>
      </c>
      <c r="Z27" s="126" t="s">
        <v>101</v>
      </c>
      <c r="AA27" s="126" t="s">
        <v>101</v>
      </c>
      <c r="AB27" s="19" t="s">
        <v>101</v>
      </c>
      <c r="AC27" s="109" t="s">
        <v>213</v>
      </c>
      <c r="AD27" s="2" t="s">
        <v>22</v>
      </c>
      <c r="AE27" s="110"/>
      <c r="AF27" s="24">
        <f>COUNTIF(AG27:AW27,"●")</f>
        <v>16</v>
      </c>
      <c r="AG27" s="74" t="s">
        <v>101</v>
      </c>
      <c r="AH27" s="74" t="s">
        <v>101</v>
      </c>
      <c r="AI27" s="126" t="s">
        <v>101</v>
      </c>
      <c r="AJ27" s="126"/>
      <c r="AK27" s="126" t="s">
        <v>101</v>
      </c>
      <c r="AL27" s="126" t="s">
        <v>101</v>
      </c>
      <c r="AM27" s="126" t="s">
        <v>101</v>
      </c>
      <c r="AN27" s="126" t="s">
        <v>101</v>
      </c>
      <c r="AO27" s="126" t="s">
        <v>101</v>
      </c>
      <c r="AP27" s="126" t="s">
        <v>101</v>
      </c>
      <c r="AQ27" s="126" t="s">
        <v>101</v>
      </c>
      <c r="AR27" s="126" t="s">
        <v>101</v>
      </c>
      <c r="AS27" s="126" t="s">
        <v>101</v>
      </c>
      <c r="AT27" s="126" t="s">
        <v>101</v>
      </c>
      <c r="AU27" s="126" t="s">
        <v>101</v>
      </c>
      <c r="AV27" s="126" t="s">
        <v>101</v>
      </c>
      <c r="AW27" s="125" t="s">
        <v>101</v>
      </c>
      <c r="AX27" s="124" t="s">
        <v>95</v>
      </c>
      <c r="AY27" s="111" t="s">
        <v>21</v>
      </c>
      <c r="AZ27" s="110"/>
      <c r="BA27" s="24">
        <f t="shared" si="13"/>
        <v>0</v>
      </c>
      <c r="BB27" s="18"/>
      <c r="BC27" s="18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19"/>
      <c r="BS27" s="121" t="s">
        <v>96</v>
      </c>
      <c r="BT27" s="111" t="s">
        <v>21</v>
      </c>
      <c r="BU27" s="110"/>
      <c r="BV27" s="24">
        <f>COUNTIF(BW27:CM27,"●")</f>
        <v>11</v>
      </c>
      <c r="BW27" s="18"/>
      <c r="BX27" s="74" t="s">
        <v>149</v>
      </c>
      <c r="BY27" s="126"/>
      <c r="BZ27" s="126"/>
      <c r="CA27" s="126"/>
      <c r="CB27" s="126" t="s">
        <v>101</v>
      </c>
      <c r="CC27" s="126" t="s">
        <v>101</v>
      </c>
      <c r="CD27" s="126" t="s">
        <v>101</v>
      </c>
      <c r="CE27" s="126" t="s">
        <v>101</v>
      </c>
      <c r="CF27" s="126" t="s">
        <v>101</v>
      </c>
      <c r="CG27" s="126" t="s">
        <v>101</v>
      </c>
      <c r="CH27" s="126" t="s">
        <v>101</v>
      </c>
      <c r="CI27" s="126"/>
      <c r="CJ27" s="126" t="s">
        <v>101</v>
      </c>
      <c r="CK27" s="126" t="s">
        <v>101</v>
      </c>
      <c r="CL27" s="126" t="s">
        <v>101</v>
      </c>
      <c r="CM27" s="125"/>
      <c r="CN27" s="124" t="s">
        <v>55</v>
      </c>
      <c r="CO27" s="111" t="s">
        <v>21</v>
      </c>
      <c r="CP27" s="110"/>
      <c r="CQ27" s="24">
        <f>COUNTIF(CR27:DH27,"●")</f>
        <v>11</v>
      </c>
      <c r="CR27" s="74" t="s">
        <v>149</v>
      </c>
      <c r="CS27" s="74"/>
      <c r="CT27" s="126"/>
      <c r="CU27" s="126"/>
      <c r="CV27" s="126" t="s">
        <v>101</v>
      </c>
      <c r="CW27" s="126"/>
      <c r="CX27" s="126" t="s">
        <v>101</v>
      </c>
      <c r="CY27" s="126" t="s">
        <v>101</v>
      </c>
      <c r="CZ27" s="126" t="s">
        <v>101</v>
      </c>
      <c r="DA27" s="126" t="s">
        <v>101</v>
      </c>
      <c r="DB27" s="126" t="s">
        <v>101</v>
      </c>
      <c r="DC27" s="126" t="s">
        <v>101</v>
      </c>
      <c r="DD27" s="126" t="s">
        <v>101</v>
      </c>
      <c r="DE27" s="126" t="s">
        <v>101</v>
      </c>
      <c r="DF27" s="126" t="s">
        <v>101</v>
      </c>
      <c r="DG27" s="126"/>
      <c r="DH27" s="125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</row>
    <row r="28" spans="1:126" ht="18" customHeight="1">
      <c r="A28" s="176"/>
      <c r="B28" s="177"/>
      <c r="C28" s="32"/>
      <c r="D28" s="32"/>
      <c r="E28" s="32"/>
      <c r="F28" s="32"/>
      <c r="G28" s="147"/>
      <c r="H28" s="121" t="s">
        <v>156</v>
      </c>
      <c r="I28" s="2" t="s">
        <v>22</v>
      </c>
      <c r="J28" s="110"/>
      <c r="K28" s="24">
        <f>COUNTIF(L28:AB28,"●")</f>
        <v>9</v>
      </c>
      <c r="L28" s="74"/>
      <c r="M28" s="74" t="s">
        <v>101</v>
      </c>
      <c r="N28" s="126"/>
      <c r="O28" s="126" t="s">
        <v>101</v>
      </c>
      <c r="P28" s="126" t="s">
        <v>101</v>
      </c>
      <c r="Q28" s="126"/>
      <c r="R28" s="126" t="s">
        <v>101</v>
      </c>
      <c r="S28" s="126" t="s">
        <v>101</v>
      </c>
      <c r="T28" s="126" t="s">
        <v>101</v>
      </c>
      <c r="U28" s="126" t="s">
        <v>101</v>
      </c>
      <c r="V28" s="126" t="s">
        <v>101</v>
      </c>
      <c r="W28" s="126"/>
      <c r="X28" s="126" t="s">
        <v>101</v>
      </c>
      <c r="Y28" s="126"/>
      <c r="Z28" s="126"/>
      <c r="AA28" s="126"/>
      <c r="AB28" s="19"/>
      <c r="AC28" s="109"/>
      <c r="AD28" s="2"/>
      <c r="AE28" s="110"/>
      <c r="AF28" s="24"/>
      <c r="AG28" s="74"/>
      <c r="AH28" s="74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5"/>
      <c r="AX28" s="124" t="s">
        <v>52</v>
      </c>
      <c r="AY28" s="111" t="s">
        <v>21</v>
      </c>
      <c r="AZ28" s="110"/>
      <c r="BA28" s="24">
        <f t="shared" si="13"/>
        <v>16</v>
      </c>
      <c r="BB28" s="74" t="s">
        <v>149</v>
      </c>
      <c r="BC28" s="74" t="s">
        <v>149</v>
      </c>
      <c r="BD28" s="126" t="s">
        <v>101</v>
      </c>
      <c r="BE28" s="126" t="s">
        <v>101</v>
      </c>
      <c r="BF28" s="126" t="s">
        <v>101</v>
      </c>
      <c r="BG28" s="126" t="s">
        <v>101</v>
      </c>
      <c r="BH28" s="126" t="s">
        <v>101</v>
      </c>
      <c r="BI28" s="126" t="s">
        <v>101</v>
      </c>
      <c r="BJ28" s="126" t="s">
        <v>101</v>
      </c>
      <c r="BK28" s="126" t="s">
        <v>101</v>
      </c>
      <c r="BL28" s="126" t="s">
        <v>101</v>
      </c>
      <c r="BM28" s="126"/>
      <c r="BN28" s="126" t="s">
        <v>101</v>
      </c>
      <c r="BO28" s="126" t="s">
        <v>101</v>
      </c>
      <c r="BP28" s="126" t="s">
        <v>101</v>
      </c>
      <c r="BQ28" s="126" t="s">
        <v>101</v>
      </c>
      <c r="BR28" s="125" t="s">
        <v>149</v>
      </c>
      <c r="BS28" s="121" t="s">
        <v>226</v>
      </c>
      <c r="BT28" s="111" t="s">
        <v>21</v>
      </c>
      <c r="BU28" s="110"/>
      <c r="BV28" s="24">
        <f>COUNTIF(BW28:CM28,"●")</f>
        <v>1</v>
      </c>
      <c r="BW28" s="74"/>
      <c r="BX28" s="74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 t="s">
        <v>101</v>
      </c>
      <c r="CI28" s="126"/>
      <c r="CJ28" s="126"/>
      <c r="CK28" s="126"/>
      <c r="CL28" s="126"/>
      <c r="CM28" s="125"/>
      <c r="CN28" s="124" t="s">
        <v>33</v>
      </c>
      <c r="CO28" s="111" t="s">
        <v>21</v>
      </c>
      <c r="CP28" s="110"/>
      <c r="CQ28" s="24">
        <f>COUNTIF(CR28:DH28,"●")</f>
        <v>15</v>
      </c>
      <c r="CR28" s="74" t="s">
        <v>149</v>
      </c>
      <c r="CS28" s="74" t="s">
        <v>149</v>
      </c>
      <c r="CT28" s="126" t="s">
        <v>101</v>
      </c>
      <c r="CU28" s="126"/>
      <c r="CV28" s="126" t="s">
        <v>101</v>
      </c>
      <c r="CW28" s="126" t="s">
        <v>101</v>
      </c>
      <c r="CX28" s="126" t="s">
        <v>101</v>
      </c>
      <c r="CY28" s="126" t="s">
        <v>101</v>
      </c>
      <c r="CZ28" s="126" t="s">
        <v>101</v>
      </c>
      <c r="DA28" s="126" t="s">
        <v>101</v>
      </c>
      <c r="DB28" s="126" t="s">
        <v>101</v>
      </c>
      <c r="DC28" s="126" t="s">
        <v>101</v>
      </c>
      <c r="DD28" s="126" t="s">
        <v>101</v>
      </c>
      <c r="DE28" s="126" t="s">
        <v>101</v>
      </c>
      <c r="DF28" s="126" t="s">
        <v>101</v>
      </c>
      <c r="DG28" s="126" t="s">
        <v>101</v>
      </c>
      <c r="DH28" s="125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</row>
    <row r="29" spans="1:126" ht="18" customHeight="1">
      <c r="A29" s="150"/>
      <c r="B29" s="151"/>
      <c r="C29" s="75"/>
      <c r="D29" s="76"/>
      <c r="E29" s="79"/>
      <c r="F29" s="79"/>
      <c r="G29" s="77"/>
      <c r="H29" s="109"/>
      <c r="I29" s="2"/>
      <c r="J29" s="11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9"/>
      <c r="AC29" s="109"/>
      <c r="AD29" s="2"/>
      <c r="AE29" s="112"/>
      <c r="AF29" s="24"/>
      <c r="AG29" s="18"/>
      <c r="AH29" s="18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19"/>
      <c r="AX29" s="124" t="s">
        <v>164</v>
      </c>
      <c r="AY29" s="111" t="s">
        <v>21</v>
      </c>
      <c r="AZ29" s="110"/>
      <c r="BA29" s="24">
        <f t="shared" si="13"/>
        <v>8</v>
      </c>
      <c r="BB29" s="18"/>
      <c r="BC29" s="126" t="s">
        <v>101</v>
      </c>
      <c r="BD29" s="126" t="s">
        <v>101</v>
      </c>
      <c r="BE29" s="126"/>
      <c r="BF29" s="126" t="s">
        <v>101</v>
      </c>
      <c r="BG29" s="126" t="s">
        <v>101</v>
      </c>
      <c r="BH29" s="126" t="s">
        <v>101</v>
      </c>
      <c r="BI29" s="126" t="s">
        <v>101</v>
      </c>
      <c r="BJ29" s="126"/>
      <c r="BK29" s="126" t="s">
        <v>101</v>
      </c>
      <c r="BL29" s="126"/>
      <c r="BM29" s="126"/>
      <c r="BN29" s="126"/>
      <c r="BO29" s="126"/>
      <c r="BP29" s="126" t="s">
        <v>101</v>
      </c>
      <c r="BQ29" s="126"/>
      <c r="BR29" s="19"/>
      <c r="BS29" s="122"/>
      <c r="BT29" s="111"/>
      <c r="BU29" s="110"/>
      <c r="BV29" s="24"/>
      <c r="BW29" s="18"/>
      <c r="BX29" s="18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125"/>
      <c r="CN29" s="124"/>
      <c r="CO29" s="111"/>
      <c r="CP29" s="110"/>
      <c r="CQ29" s="24"/>
      <c r="CR29" s="74"/>
      <c r="CS29" s="74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5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</row>
    <row r="30" spans="1:127" ht="18" customHeight="1">
      <c r="A30" s="150"/>
      <c r="B30" s="151"/>
      <c r="C30" s="78"/>
      <c r="D30" s="76"/>
      <c r="E30" s="79"/>
      <c r="F30" s="79"/>
      <c r="G30" s="77"/>
      <c r="H30" s="43"/>
      <c r="I30" s="2"/>
      <c r="J30" s="11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9"/>
      <c r="AC30" s="43"/>
      <c r="AD30" s="2"/>
      <c r="AE30" s="112"/>
      <c r="AF30" s="24"/>
      <c r="AG30" s="18"/>
      <c r="AH30" s="18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19"/>
      <c r="AX30" s="124" t="s">
        <v>211</v>
      </c>
      <c r="AY30" s="111" t="s">
        <v>22</v>
      </c>
      <c r="AZ30" s="110"/>
      <c r="BA30" s="24">
        <f t="shared" si="13"/>
        <v>14</v>
      </c>
      <c r="BB30" s="18" t="s">
        <v>101</v>
      </c>
      <c r="BC30" s="18" t="s">
        <v>101</v>
      </c>
      <c r="BD30" s="35" t="s">
        <v>101</v>
      </c>
      <c r="BE30" s="35"/>
      <c r="BF30" s="35"/>
      <c r="BG30" s="35"/>
      <c r="BH30" s="35" t="s">
        <v>101</v>
      </c>
      <c r="BI30" s="35" t="s">
        <v>101</v>
      </c>
      <c r="BJ30" s="35" t="s">
        <v>101</v>
      </c>
      <c r="BK30" s="35" t="s">
        <v>101</v>
      </c>
      <c r="BL30" s="35" t="s">
        <v>101</v>
      </c>
      <c r="BM30" s="35" t="s">
        <v>101</v>
      </c>
      <c r="BN30" s="35" t="s">
        <v>101</v>
      </c>
      <c r="BO30" s="35" t="s">
        <v>101</v>
      </c>
      <c r="BP30" s="35" t="s">
        <v>101</v>
      </c>
      <c r="BQ30" s="35" t="s">
        <v>101</v>
      </c>
      <c r="BR30" s="19" t="s">
        <v>101</v>
      </c>
      <c r="BS30" s="122"/>
      <c r="BT30" s="111"/>
      <c r="BU30" s="110"/>
      <c r="BV30" s="24"/>
      <c r="BW30" s="18"/>
      <c r="BX30" s="18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125"/>
      <c r="CN30" s="124"/>
      <c r="CO30" s="111"/>
      <c r="CP30" s="110"/>
      <c r="CQ30" s="24"/>
      <c r="CR30" s="74"/>
      <c r="CS30" s="74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</row>
    <row r="31" spans="1:127" ht="18" customHeight="1" thickBot="1">
      <c r="A31" s="148"/>
      <c r="B31" s="149"/>
      <c r="C31" s="81"/>
      <c r="D31" s="82"/>
      <c r="E31" s="83"/>
      <c r="F31" s="83"/>
      <c r="G31" s="84"/>
      <c r="H31" s="72"/>
      <c r="I31" s="33"/>
      <c r="J31" s="113"/>
      <c r="K31" s="21"/>
      <c r="L31" s="21"/>
      <c r="M31" s="21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20"/>
      <c r="AC31" s="72"/>
      <c r="AD31" s="33"/>
      <c r="AE31" s="113"/>
      <c r="AF31" s="34"/>
      <c r="AG31" s="21"/>
      <c r="AH31" s="21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20"/>
      <c r="AX31" s="134" t="s">
        <v>225</v>
      </c>
      <c r="AY31" s="33" t="s">
        <v>22</v>
      </c>
      <c r="AZ31" s="113"/>
      <c r="BA31" s="34">
        <f t="shared" si="13"/>
        <v>4</v>
      </c>
      <c r="BB31" s="21"/>
      <c r="BC31" s="21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 t="s">
        <v>101</v>
      </c>
      <c r="BN31" s="127" t="s">
        <v>101</v>
      </c>
      <c r="BO31" s="127"/>
      <c r="BP31" s="127"/>
      <c r="BQ31" s="127" t="s">
        <v>101</v>
      </c>
      <c r="BR31" s="20" t="s">
        <v>101</v>
      </c>
      <c r="BS31" s="123"/>
      <c r="BT31" s="114"/>
      <c r="BU31" s="115"/>
      <c r="BV31" s="34"/>
      <c r="BW31" s="21"/>
      <c r="BX31" s="21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72"/>
      <c r="CO31" s="33"/>
      <c r="CP31" s="113"/>
      <c r="CQ31" s="34"/>
      <c r="CR31" s="21"/>
      <c r="CS31" s="21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20"/>
      <c r="DI31" s="66"/>
      <c r="DJ31" s="67"/>
      <c r="DK31" s="116"/>
      <c r="DL31" s="68"/>
      <c r="DM31" s="69"/>
      <c r="DN31" s="69"/>
      <c r="DO31" s="69"/>
      <c r="DP31" s="66"/>
      <c r="DQ31" s="67"/>
      <c r="DR31" s="116"/>
      <c r="DS31" s="70"/>
      <c r="DT31" s="69"/>
      <c r="DU31" s="69"/>
      <c r="DV31" s="69"/>
      <c r="DW31" s="65"/>
    </row>
    <row r="32" spans="113:127" ht="18" customHeight="1">
      <c r="DI32" s="71"/>
      <c r="DJ32" s="71"/>
      <c r="DK32" s="71"/>
      <c r="DL32" s="71">
        <v>0</v>
      </c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65"/>
    </row>
    <row r="33" spans="53:116" ht="18" customHeight="1">
      <c r="BA33" s="29">
        <v>0</v>
      </c>
      <c r="DL33" s="29">
        <v>0</v>
      </c>
    </row>
    <row r="34" spans="53:116" ht="18" customHeight="1">
      <c r="BA34" s="29">
        <v>0</v>
      </c>
      <c r="DL34" s="29">
        <v>0</v>
      </c>
    </row>
    <row r="35" spans="3:126" ht="18" customHeight="1">
      <c r="C35" s="29"/>
      <c r="D35" s="29"/>
      <c r="E35" s="29"/>
      <c r="F35" s="29"/>
      <c r="G35" s="29"/>
      <c r="DM35" s="12"/>
      <c r="DN35" s="12"/>
      <c r="DO35" s="12"/>
      <c r="DP35" s="12"/>
      <c r="DQ35" s="12"/>
      <c r="DR35" s="12"/>
      <c r="DS35" s="12"/>
      <c r="DT35" s="12"/>
      <c r="DU35" s="12"/>
      <c r="DV35" s="12"/>
    </row>
    <row r="36" spans="3:126" ht="18" customHeight="1">
      <c r="C36" s="29"/>
      <c r="D36" s="29"/>
      <c r="E36" s="29"/>
      <c r="F36" s="29"/>
      <c r="G36" s="29"/>
      <c r="DM36" s="12"/>
      <c r="DN36" s="12"/>
      <c r="DO36" s="12"/>
      <c r="DP36" s="12"/>
      <c r="DQ36" s="12"/>
      <c r="DR36" s="12"/>
      <c r="DS36" s="12"/>
      <c r="DT36" s="12"/>
      <c r="DU36" s="12"/>
      <c r="DV36" s="12"/>
    </row>
    <row r="37" spans="3:126" ht="18" customHeight="1">
      <c r="C37" s="29"/>
      <c r="D37" s="29"/>
      <c r="E37" s="29"/>
      <c r="F37" s="29"/>
      <c r="G37" s="29"/>
      <c r="DM37" s="12"/>
      <c r="DN37" s="12"/>
      <c r="DO37" s="12"/>
      <c r="DP37" s="12"/>
      <c r="DQ37" s="12"/>
      <c r="DR37" s="12"/>
      <c r="DS37" s="12"/>
      <c r="DT37" s="12"/>
      <c r="DU37" s="12"/>
      <c r="DV37" s="12"/>
    </row>
    <row r="38" spans="3:126" ht="18" customHeight="1">
      <c r="C38" s="29"/>
      <c r="D38" s="29"/>
      <c r="E38" s="29"/>
      <c r="F38" s="29"/>
      <c r="G38" s="29"/>
      <c r="DM38" s="12"/>
      <c r="DN38" s="12"/>
      <c r="DO38" s="12"/>
      <c r="DP38" s="12"/>
      <c r="DQ38" s="12"/>
      <c r="DR38" s="12"/>
      <c r="DS38" s="12"/>
      <c r="DT38" s="12"/>
      <c r="DU38" s="12"/>
      <c r="DV38" s="12"/>
    </row>
    <row r="39" spans="3:126" ht="18" customHeight="1">
      <c r="C39" s="29"/>
      <c r="D39" s="29"/>
      <c r="E39" s="29"/>
      <c r="F39" s="29"/>
      <c r="G39" s="29"/>
      <c r="DM39" s="12"/>
      <c r="DN39" s="12"/>
      <c r="DO39" s="12"/>
      <c r="DP39" s="12"/>
      <c r="DQ39" s="12"/>
      <c r="DR39" s="12"/>
      <c r="DS39" s="12"/>
      <c r="DT39" s="12"/>
      <c r="DU39" s="12"/>
      <c r="DV39" s="12"/>
    </row>
    <row r="40" spans="3:126" ht="18" customHeight="1">
      <c r="C40" s="29"/>
      <c r="D40" s="29"/>
      <c r="E40" s="29"/>
      <c r="F40" s="29"/>
      <c r="G40" s="29"/>
      <c r="DM40" s="12"/>
      <c r="DN40" s="12"/>
      <c r="DO40" s="12"/>
      <c r="DP40" s="12"/>
      <c r="DQ40" s="12"/>
      <c r="DR40" s="12"/>
      <c r="DS40" s="12"/>
      <c r="DT40" s="12"/>
      <c r="DU40" s="12"/>
      <c r="DV40" s="12"/>
    </row>
    <row r="46" ht="18" customHeight="1">
      <c r="BA46" s="29">
        <v>0</v>
      </c>
    </row>
    <row r="65536" ht="18" customHeight="1">
      <c r="H65536" s="109"/>
    </row>
  </sheetData>
  <sheetProtection/>
  <mergeCells count="82">
    <mergeCell ref="A1:G2"/>
    <mergeCell ref="A3:G4"/>
    <mergeCell ref="L3:AB3"/>
    <mergeCell ref="A13:A14"/>
    <mergeCell ref="F8:G8"/>
    <mergeCell ref="B7:C7"/>
    <mergeCell ref="F9:G9"/>
    <mergeCell ref="B8:C8"/>
    <mergeCell ref="F10:G10"/>
    <mergeCell ref="D8:E8"/>
    <mergeCell ref="CR3:DH3"/>
    <mergeCell ref="AG22:AW22"/>
    <mergeCell ref="L22:AB22"/>
    <mergeCell ref="BT20:BV20"/>
    <mergeCell ref="AY20:BA20"/>
    <mergeCell ref="BW20:CM20"/>
    <mergeCell ref="AG20:AW20"/>
    <mergeCell ref="BW22:CM22"/>
    <mergeCell ref="CP4:CQ5"/>
    <mergeCell ref="AG5:AW5"/>
    <mergeCell ref="D9:E9"/>
    <mergeCell ref="AE4:AF5"/>
    <mergeCell ref="D7:E7"/>
    <mergeCell ref="F7:G7"/>
    <mergeCell ref="B9:C9"/>
    <mergeCell ref="BB5:BR5"/>
    <mergeCell ref="AZ4:BA5"/>
    <mergeCell ref="BU4:BV5"/>
    <mergeCell ref="BS18:CM18"/>
    <mergeCell ref="BB20:BR20"/>
    <mergeCell ref="CR22:DH22"/>
    <mergeCell ref="CO20:CQ20"/>
    <mergeCell ref="CP21:CQ22"/>
    <mergeCell ref="BW5:CM5"/>
    <mergeCell ref="AY3:BA3"/>
    <mergeCell ref="BT3:BV3"/>
    <mergeCell ref="BW3:CM3"/>
    <mergeCell ref="J4:K5"/>
    <mergeCell ref="L5:AB5"/>
    <mergeCell ref="CR20:DH20"/>
    <mergeCell ref="CR5:DH5"/>
    <mergeCell ref="AX19:BR19"/>
    <mergeCell ref="BS19:CM19"/>
    <mergeCell ref="CN19:DH19"/>
    <mergeCell ref="AE21:AF22"/>
    <mergeCell ref="B13:C14"/>
    <mergeCell ref="D13:E14"/>
    <mergeCell ref="L20:AB20"/>
    <mergeCell ref="F13:G14"/>
    <mergeCell ref="BU21:BV22"/>
    <mergeCell ref="A22:B22"/>
    <mergeCell ref="A21:B21"/>
    <mergeCell ref="AZ21:BA22"/>
    <mergeCell ref="BB22:BR22"/>
    <mergeCell ref="CO3:CQ3"/>
    <mergeCell ref="BB3:BR3"/>
    <mergeCell ref="AG3:AW3"/>
    <mergeCell ref="B11:G11"/>
    <mergeCell ref="AD20:AF20"/>
    <mergeCell ref="AX18:BR18"/>
    <mergeCell ref="A19:B19"/>
    <mergeCell ref="A20:B20"/>
    <mergeCell ref="I3:K3"/>
    <mergeCell ref="AD3:AF3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</mergeCells>
  <conditionalFormatting sqref="AC7:AC17 AX7:AX17 H7:H17 DP31 DI31 H24:H31 AC24:AC31 AX24:AX31 CN24:CN31 BS24:BS30 A29:A31 H65536 BS7:BS17 CN7:CN17 A18:A26">
    <cfRule type="expression" priority="98" dxfId="120" stopIfTrue="1">
      <formula>B7="신"</formula>
    </cfRule>
    <cfRule type="expression" priority="99" dxfId="121" stopIfTrue="1">
      <formula>ISERROR(A7)</formula>
    </cfRule>
  </conditionalFormatting>
  <conditionalFormatting sqref="M31:AA31 DR31 DT31:DV31 DK31 CP31 BU25:BU30 CR10:DG10 AZ25:AZ30 AZ8:AZ17 AE29:AE31 J29:J31 AE8:AE17 J8:J17 L24:AA24 L26:AA28 CR24:DH31 AB24:AB29 CR10:CR16 CS10:DG13 CR13:DH14 BW24:CM31 C18:C20 BU8:BU17 BW7:CM17 CP8:CP17 DH7:DH17 CR14:DG17 BB7:BR17 AG24:AW31 BB24:BR31 L7:AB17 AG7:AW17">
    <cfRule type="cellIs" priority="97" dxfId="121" operator="equal" stopIfTrue="1">
      <formula>0</formula>
    </cfRule>
  </conditionalFormatting>
  <conditionalFormatting sqref="C29:C31 C19:C26">
    <cfRule type="cellIs" priority="91" dxfId="121" operator="equal" stopIfTrue="1">
      <formula>0</formula>
    </cfRule>
    <cfRule type="cellIs" priority="92" dxfId="122" operator="between" stopIfTrue="1">
      <formula>3</formula>
      <formula>4</formula>
    </cfRule>
  </conditionalFormatting>
  <conditionalFormatting sqref="DJ31 DM31:DO31 DQ31 CR7:DG9 CP24:CP30 CP7 BU24 BU7 AZ24 AZ31 AZ7 AY7:AY17 AE24 AE27 L31 AB30:AB31 J24:J28 J7 AE7 AD7:AD17 I24:I31 AD24:AD31 CO24:CO31 I7:I17 AY24:AY31 L24:AA30 CO26:CP28 DH7 BT24:BT31 AB24:AB28 CS10:DG11 BT7:BT17 CO7:CO17 DH9:DH16 CS13:DG16 AW24:AW28">
    <cfRule type="expression" priority="96" dxfId="120" stopIfTrue="1">
      <formula>I7="신"</formula>
    </cfRule>
  </conditionalFormatting>
  <conditionalFormatting sqref="D13 B12:B13 B8:B10 D8:D10">
    <cfRule type="expression" priority="95" dxfId="121" stopIfTrue="1">
      <formula>ISERROR($B$8:$E$14)</formula>
    </cfRule>
  </conditionalFormatting>
  <conditionalFormatting sqref="D18 E17:E18 F17:G27 D29:G31 D19:E26 D21:G25">
    <cfRule type="cellIs" priority="178" dxfId="123" operator="equal" stopIfTrue="1">
      <formula>#REF!</formula>
    </cfRule>
  </conditionalFormatting>
  <conditionalFormatting sqref="A24">
    <cfRule type="expression" priority="22" dxfId="120" stopIfTrue="1">
      <formula>B24="신"</formula>
    </cfRule>
    <cfRule type="expression" priority="23" dxfId="121" stopIfTrue="1">
      <formula>ISERROR(A24)</formula>
    </cfRule>
  </conditionalFormatting>
  <conditionalFormatting sqref="A23">
    <cfRule type="expression" priority="15" dxfId="120" stopIfTrue="1">
      <formula>B23="신"</formula>
    </cfRule>
    <cfRule type="expression" priority="16" dxfId="121" stopIfTrue="1">
      <formula>ISERROR(A23)</formula>
    </cfRule>
  </conditionalFormatting>
  <conditionalFormatting sqref="A23">
    <cfRule type="expression" priority="8" dxfId="120" stopIfTrue="1">
      <formula>B23="신"</formula>
    </cfRule>
    <cfRule type="expression" priority="9" dxfId="121" stopIfTrue="1">
      <formula>ISERROR(A23)</formula>
    </cfRule>
  </conditionalFormatting>
  <conditionalFormatting sqref="A22">
    <cfRule type="expression" priority="6" dxfId="120" stopIfTrue="1">
      <formula>B22="신"</formula>
    </cfRule>
    <cfRule type="expression" priority="7" dxfId="121" stopIfTrue="1">
      <formula>ISERROR(A22)</formula>
    </cfRule>
  </conditionalFormatting>
  <conditionalFormatting sqref="A27">
    <cfRule type="expression" priority="4" dxfId="120" stopIfTrue="1">
      <formula>B27="신"</formula>
    </cfRule>
    <cfRule type="expression" priority="5" dxfId="121" stopIfTrue="1">
      <formula>ISERROR(A27)</formula>
    </cfRule>
  </conditionalFormatting>
  <conditionalFormatting sqref="C27">
    <cfRule type="cellIs" priority="2" dxfId="121" operator="equal" stopIfTrue="1">
      <formula>0</formula>
    </cfRule>
    <cfRule type="cellIs" priority="3" dxfId="122" operator="between" stopIfTrue="1">
      <formula>3</formula>
      <formula>4</formula>
    </cfRule>
  </conditionalFormatting>
  <conditionalFormatting sqref="D27">
    <cfRule type="cellIs" priority="1" dxfId="123" operator="equal" stopIfTrue="1">
      <formula>#REF!</formula>
    </cfRule>
  </conditionalFormatting>
  <dataValidations count="2">
    <dataValidation type="list" allowBlank="1" showInputMessage="1" showErrorMessage="1" sqref="CN5 CN22 BS22 BS5 AX5 AX22 AC5 H22 H5 AC22">
      <formula1>"누계,등반"</formula1>
    </dataValidation>
    <dataValidation type="list" allowBlank="1" showInputMessage="1" showErrorMessage="1" sqref="CN4 CN21 BS21 BS4 AX4 AX21 AC4 H21 H4 AC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7" t="s">
        <v>29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1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68</v>
      </c>
      <c r="B7" s="2" t="s">
        <v>22</v>
      </c>
      <c r="C7" s="1">
        <f aca="true" t="shared" si="2" ref="C7:C12">COUNTIF(D7:BE7,"●")</f>
        <v>6</v>
      </c>
      <c r="D7" s="74" t="s">
        <v>102</v>
      </c>
      <c r="E7" s="74" t="s">
        <v>102</v>
      </c>
      <c r="F7" s="74" t="s">
        <v>102</v>
      </c>
      <c r="G7" s="74" t="s">
        <v>102</v>
      </c>
      <c r="H7" s="74" t="s">
        <v>102</v>
      </c>
      <c r="I7" s="74" t="s">
        <v>102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69</v>
      </c>
      <c r="B8" s="2" t="s">
        <v>22</v>
      </c>
      <c r="C8" s="1">
        <f t="shared" si="2"/>
        <v>5</v>
      </c>
      <c r="D8" s="74" t="s">
        <v>102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70</v>
      </c>
      <c r="B9" s="2" t="s">
        <v>22</v>
      </c>
      <c r="C9" s="1">
        <f t="shared" si="2"/>
        <v>6</v>
      </c>
      <c r="D9" s="74" t="s">
        <v>102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71</v>
      </c>
      <c r="B10" s="2" t="s">
        <v>22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100</v>
      </c>
      <c r="B11" s="2" t="s">
        <v>22</v>
      </c>
      <c r="C11" s="1">
        <f t="shared" si="2"/>
        <v>3</v>
      </c>
      <c r="D11" s="74" t="s">
        <v>102</v>
      </c>
      <c r="E11" s="74" t="s">
        <v>102</v>
      </c>
      <c r="F11" s="74" t="s">
        <v>102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198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102</v>
      </c>
      <c r="I12" s="74" t="s">
        <v>102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7" t="s">
        <v>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72</v>
      </c>
      <c r="B20" s="2" t="s">
        <v>22</v>
      </c>
      <c r="C20" s="1">
        <f>COUNTIF(D20:BE20,"●")</f>
        <v>6</v>
      </c>
      <c r="D20" s="74" t="s">
        <v>102</v>
      </c>
      <c r="E20" s="74" t="s">
        <v>102</v>
      </c>
      <c r="F20" s="74" t="s">
        <v>102</v>
      </c>
      <c r="G20" s="74" t="s">
        <v>102</v>
      </c>
      <c r="H20" s="74" t="s">
        <v>102</v>
      </c>
      <c r="I20" s="74" t="s">
        <v>102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73</v>
      </c>
      <c r="B21" s="2" t="s">
        <v>22</v>
      </c>
      <c r="C21" s="1">
        <f>COUNTIF(D21:BE21,"●")</f>
        <v>5</v>
      </c>
      <c r="D21" s="74" t="s">
        <v>102</v>
      </c>
      <c r="E21" s="74" t="s">
        <v>102</v>
      </c>
      <c r="F21" s="74" t="s">
        <v>102</v>
      </c>
      <c r="G21" s="35"/>
      <c r="H21" s="74" t="s">
        <v>102</v>
      </c>
      <c r="I21" s="74" t="s">
        <v>102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74</v>
      </c>
      <c r="B22" s="2" t="s">
        <v>22</v>
      </c>
      <c r="C22" s="1">
        <f>COUNTIF(D22:BE22,"●")</f>
        <v>6</v>
      </c>
      <c r="D22" s="74" t="s">
        <v>102</v>
      </c>
      <c r="E22" s="74" t="s">
        <v>102</v>
      </c>
      <c r="F22" s="74" t="s">
        <v>102</v>
      </c>
      <c r="G22" s="74" t="s">
        <v>102</v>
      </c>
      <c r="H22" s="74" t="s">
        <v>102</v>
      </c>
      <c r="I22" s="74" t="s">
        <v>102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7" t="s">
        <v>30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75</v>
      </c>
      <c r="B31" s="2" t="s">
        <v>22</v>
      </c>
      <c r="C31" s="1">
        <f>COUNTIF(D31:BE31,"●")</f>
        <v>6</v>
      </c>
      <c r="D31" s="74" t="s">
        <v>102</v>
      </c>
      <c r="E31" s="74" t="s">
        <v>102</v>
      </c>
      <c r="F31" s="74" t="s">
        <v>102</v>
      </c>
      <c r="G31" s="74" t="s">
        <v>102</v>
      </c>
      <c r="H31" s="74" t="s">
        <v>102</v>
      </c>
      <c r="I31" s="74" t="s">
        <v>102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76</v>
      </c>
      <c r="B32" s="2" t="s">
        <v>22</v>
      </c>
      <c r="C32" s="1">
        <f>COUNTIF(D32:BE32,"●")</f>
        <v>4</v>
      </c>
      <c r="D32" s="74" t="s">
        <v>102</v>
      </c>
      <c r="E32" s="74" t="s">
        <v>102</v>
      </c>
      <c r="F32" s="35"/>
      <c r="G32" s="2"/>
      <c r="H32" s="74" t="s">
        <v>102</v>
      </c>
      <c r="I32" s="74" t="s">
        <v>102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77</v>
      </c>
      <c r="B33" s="2" t="s">
        <v>22</v>
      </c>
      <c r="C33" s="1">
        <f>COUNTIF(D33:BE33,"●")</f>
        <v>4</v>
      </c>
      <c r="D33" s="74" t="s">
        <v>102</v>
      </c>
      <c r="E33" s="74" t="s">
        <v>102</v>
      </c>
      <c r="F33" s="35"/>
      <c r="G33" s="35"/>
      <c r="H33" s="74" t="s">
        <v>102</v>
      </c>
      <c r="I33" s="74" t="s">
        <v>102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78</v>
      </c>
      <c r="B34" s="2" t="s">
        <v>22</v>
      </c>
      <c r="C34" s="1">
        <f>COUNTIF(D34:BE34,"●")</f>
        <v>6</v>
      </c>
      <c r="D34" s="74" t="s">
        <v>102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79</v>
      </c>
      <c r="B35" s="2" t="s">
        <v>22</v>
      </c>
      <c r="C35" s="1">
        <f>COUNTIF(D35:BE35,"●")</f>
        <v>5</v>
      </c>
      <c r="D35" s="74" t="s">
        <v>102</v>
      </c>
      <c r="E35" s="74" t="s">
        <v>102</v>
      </c>
      <c r="F35" s="74" t="s">
        <v>102</v>
      </c>
      <c r="G35" s="2"/>
      <c r="H35" s="74" t="s">
        <v>102</v>
      </c>
      <c r="I35" s="74" t="s">
        <v>102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20" stopIfTrue="1">
      <formula>B7="신"</formula>
    </cfRule>
    <cfRule type="expression" priority="7" dxfId="121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21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20" stopIfTrue="1">
      <formula>B7="신"</formula>
    </cfRule>
  </conditionalFormatting>
  <conditionalFormatting sqref="G7">
    <cfRule type="cellIs" priority="5" dxfId="121" operator="equal" stopIfTrue="1">
      <formula>0</formula>
    </cfRule>
  </conditionalFormatting>
  <conditionalFormatting sqref="G20">
    <cfRule type="cellIs" priority="4" dxfId="121" operator="equal" stopIfTrue="1">
      <formula>0</formula>
    </cfRule>
  </conditionalFormatting>
  <conditionalFormatting sqref="G22">
    <cfRule type="cellIs" priority="3" dxfId="121" operator="equal" stopIfTrue="1">
      <formula>0</formula>
    </cfRule>
  </conditionalFormatting>
  <conditionalFormatting sqref="I7:I12">
    <cfRule type="cellIs" priority="2" dxfId="121" operator="equal" stopIfTrue="1">
      <formula>0</formula>
    </cfRule>
  </conditionalFormatting>
  <conditionalFormatting sqref="I20">
    <cfRule type="expression" priority="1" dxfId="120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7" t="s">
        <v>34</v>
      </c>
      <c r="E3" s="237"/>
      <c r="F3" s="23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106</v>
      </c>
      <c r="B7" s="52" t="s">
        <v>21</v>
      </c>
      <c r="C7" s="1">
        <f aca="true" t="shared" si="2" ref="C7:C15">COUNTIF(D7:BE7,"●")</f>
        <v>5</v>
      </c>
      <c r="D7" s="74" t="s">
        <v>102</v>
      </c>
      <c r="E7" s="74" t="s">
        <v>102</v>
      </c>
      <c r="F7" s="74" t="s">
        <v>102</v>
      </c>
      <c r="G7" s="2"/>
      <c r="H7" s="74" t="s">
        <v>102</v>
      </c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107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108</v>
      </c>
      <c r="B9" s="52" t="s">
        <v>21</v>
      </c>
      <c r="C9" s="1">
        <f t="shared" si="2"/>
        <v>5</v>
      </c>
      <c r="D9" s="74" t="s">
        <v>102</v>
      </c>
      <c r="E9" s="74" t="s">
        <v>102</v>
      </c>
      <c r="F9" s="74" t="s">
        <v>102</v>
      </c>
      <c r="G9" s="2"/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109</v>
      </c>
      <c r="B10" s="52" t="s">
        <v>21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110</v>
      </c>
      <c r="B11" s="52" t="s">
        <v>21</v>
      </c>
      <c r="C11" s="1">
        <f t="shared" si="2"/>
        <v>6</v>
      </c>
      <c r="D11" s="74" t="s">
        <v>102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111</v>
      </c>
      <c r="B12" s="52" t="s">
        <v>21</v>
      </c>
      <c r="C12" s="1">
        <f t="shared" si="2"/>
        <v>6</v>
      </c>
      <c r="D12" s="74" t="s">
        <v>102</v>
      </c>
      <c r="E12" s="74" t="s">
        <v>102</v>
      </c>
      <c r="F12" s="74" t="s">
        <v>102</v>
      </c>
      <c r="G12" s="74" t="s">
        <v>102</v>
      </c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112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151</v>
      </c>
      <c r="B14" s="30" t="s">
        <v>21</v>
      </c>
      <c r="C14" s="1">
        <f t="shared" si="2"/>
        <v>1</v>
      </c>
      <c r="D14" s="2"/>
      <c r="E14" s="74" t="s">
        <v>102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200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7" t="s">
        <v>34</v>
      </c>
      <c r="E18" s="237"/>
      <c r="F18" s="23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9"/>
      <c r="E20" s="239"/>
      <c r="F20" s="23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113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114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115</v>
      </c>
      <c r="B24" s="52" t="s">
        <v>21</v>
      </c>
      <c r="C24" s="1">
        <f t="shared" si="5"/>
        <v>2</v>
      </c>
      <c r="D24" s="18"/>
      <c r="E24" s="2"/>
      <c r="F24" s="74" t="s">
        <v>102</v>
      </c>
      <c r="G24" s="2"/>
      <c r="H24" s="2"/>
      <c r="I24" s="74" t="s">
        <v>102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116</v>
      </c>
      <c r="B25" s="52" t="s">
        <v>21</v>
      </c>
      <c r="C25" s="1">
        <f t="shared" si="5"/>
        <v>6</v>
      </c>
      <c r="D25" s="74" t="s">
        <v>102</v>
      </c>
      <c r="E25" s="74" t="s">
        <v>102</v>
      </c>
      <c r="F25" s="74" t="s">
        <v>102</v>
      </c>
      <c r="G25" s="74" t="s">
        <v>102</v>
      </c>
      <c r="H25" s="74" t="s">
        <v>102</v>
      </c>
      <c r="I25" s="74" t="s">
        <v>102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117</v>
      </c>
      <c r="B26" s="52" t="s">
        <v>21</v>
      </c>
      <c r="C26" s="1">
        <f t="shared" si="5"/>
        <v>5</v>
      </c>
      <c r="D26" s="74" t="s">
        <v>102</v>
      </c>
      <c r="E26" s="74" t="s">
        <v>102</v>
      </c>
      <c r="F26" s="74" t="s">
        <v>102</v>
      </c>
      <c r="G26" s="2"/>
      <c r="H26" s="74" t="s">
        <v>102</v>
      </c>
      <c r="I26" s="74" t="s">
        <v>102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118</v>
      </c>
      <c r="B27" s="52" t="s">
        <v>21</v>
      </c>
      <c r="C27" s="1">
        <f t="shared" si="5"/>
        <v>3</v>
      </c>
      <c r="D27" s="74" t="s">
        <v>102</v>
      </c>
      <c r="E27" s="74" t="s">
        <v>102</v>
      </c>
      <c r="F27" s="74" t="s">
        <v>102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119</v>
      </c>
      <c r="B28" s="52" t="s">
        <v>21</v>
      </c>
      <c r="C28" s="1">
        <f t="shared" si="5"/>
        <v>2</v>
      </c>
      <c r="D28" s="74" t="s">
        <v>102</v>
      </c>
      <c r="E28" s="2"/>
      <c r="F28" s="74" t="s">
        <v>102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201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7" t="s">
        <v>34</v>
      </c>
      <c r="E33" s="237"/>
      <c r="F33" s="23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8"/>
      <c r="E35" s="238"/>
      <c r="F35" s="23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121</v>
      </c>
      <c r="B37" s="52" t="s">
        <v>21</v>
      </c>
      <c r="C37" s="1">
        <f>COUNTIF(D37:BE37,"●")</f>
        <v>6</v>
      </c>
      <c r="D37" s="74" t="s">
        <v>102</v>
      </c>
      <c r="E37" s="74" t="s">
        <v>102</v>
      </c>
      <c r="F37" s="74" t="s">
        <v>102</v>
      </c>
      <c r="G37" s="74" t="s">
        <v>102</v>
      </c>
      <c r="H37" s="74" t="s">
        <v>102</v>
      </c>
      <c r="I37" s="74" t="s">
        <v>102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122</v>
      </c>
      <c r="B38" s="52" t="s">
        <v>21</v>
      </c>
      <c r="C38" s="1">
        <f>COUNTIF(D38:BE38,"●")</f>
        <v>6</v>
      </c>
      <c r="D38" s="74" t="s">
        <v>102</v>
      </c>
      <c r="E38" s="74" t="s">
        <v>102</v>
      </c>
      <c r="F38" s="74" t="s">
        <v>102</v>
      </c>
      <c r="G38" s="74" t="s">
        <v>102</v>
      </c>
      <c r="H38" s="74" t="s">
        <v>102</v>
      </c>
      <c r="I38" s="74" t="s">
        <v>102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123</v>
      </c>
      <c r="B39" s="52" t="s">
        <v>21</v>
      </c>
      <c r="C39" s="1">
        <f>COUNTIF(D39:BE39,"●")</f>
        <v>5</v>
      </c>
      <c r="D39" s="74" t="s">
        <v>102</v>
      </c>
      <c r="E39" s="74" t="s">
        <v>102</v>
      </c>
      <c r="F39" s="74" t="s">
        <v>102</v>
      </c>
      <c r="G39" s="74" t="s">
        <v>102</v>
      </c>
      <c r="H39" s="74" t="s">
        <v>102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124</v>
      </c>
      <c r="B40" s="52" t="s">
        <v>21</v>
      </c>
      <c r="C40" s="1">
        <f>COUNTIF(D40:BE40,"●")</f>
        <v>6</v>
      </c>
      <c r="D40" s="74" t="s">
        <v>102</v>
      </c>
      <c r="E40" s="74" t="s">
        <v>102</v>
      </c>
      <c r="F40" s="74" t="s">
        <v>102</v>
      </c>
      <c r="G40" s="74" t="s">
        <v>102</v>
      </c>
      <c r="H40" s="74" t="s">
        <v>102</v>
      </c>
      <c r="I40" s="74" t="s">
        <v>102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125</v>
      </c>
      <c r="B41" s="52" t="s">
        <v>21</v>
      </c>
      <c r="C41" s="1">
        <f>COUNTIF(D41:BE41,"●")</f>
        <v>4</v>
      </c>
      <c r="D41" s="18"/>
      <c r="E41" s="74" t="s">
        <v>102</v>
      </c>
      <c r="F41" s="2"/>
      <c r="G41" s="74" t="s">
        <v>102</v>
      </c>
      <c r="H41" s="74" t="s">
        <v>102</v>
      </c>
      <c r="I41" s="74" t="s">
        <v>102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7" t="s">
        <v>34</v>
      </c>
      <c r="E46" s="237"/>
      <c r="F46" s="23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9"/>
      <c r="E48" s="239"/>
      <c r="F48" s="23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126</v>
      </c>
      <c r="B50" s="52" t="s">
        <v>21</v>
      </c>
      <c r="C50" s="1">
        <f aca="true" t="shared" si="10" ref="C50:C57">COUNTIF(D50:BE50,"●")</f>
        <v>4</v>
      </c>
      <c r="D50" s="74" t="s">
        <v>102</v>
      </c>
      <c r="E50" s="2"/>
      <c r="F50" s="74" t="s">
        <v>102</v>
      </c>
      <c r="H50" s="74" t="s">
        <v>102</v>
      </c>
      <c r="I50" s="74" t="s">
        <v>102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127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102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128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102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129</v>
      </c>
      <c r="B53" s="52" t="s">
        <v>21</v>
      </c>
      <c r="C53" s="1">
        <f t="shared" si="10"/>
        <v>4</v>
      </c>
      <c r="D53" s="74" t="s">
        <v>102</v>
      </c>
      <c r="E53" s="74" t="s">
        <v>102</v>
      </c>
      <c r="F53" s="74" t="s">
        <v>102</v>
      </c>
      <c r="H53" s="74" t="s">
        <v>102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130</v>
      </c>
      <c r="B54" s="52" t="s">
        <v>21</v>
      </c>
      <c r="C54" s="1">
        <f t="shared" si="10"/>
        <v>5</v>
      </c>
      <c r="D54" s="74" t="s">
        <v>102</v>
      </c>
      <c r="E54" s="74" t="s">
        <v>102</v>
      </c>
      <c r="F54" s="74" t="s">
        <v>102</v>
      </c>
      <c r="H54" s="74" t="s">
        <v>102</v>
      </c>
      <c r="I54" s="74" t="s">
        <v>102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131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20" stopIfTrue="1">
      <formula>B7="신"</formula>
    </cfRule>
    <cfRule type="expression" priority="70" dxfId="121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20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21" operator="equal" stopIfTrue="1">
      <formula>0</formula>
    </cfRule>
  </conditionalFormatting>
  <conditionalFormatting sqref="H50">
    <cfRule type="cellIs" priority="27" dxfId="121" operator="equal" stopIfTrue="1">
      <formula>0</formula>
    </cfRule>
  </conditionalFormatting>
  <conditionalFormatting sqref="H50">
    <cfRule type="expression" priority="26" dxfId="120" stopIfTrue="1">
      <formula>H50="신"</formula>
    </cfRule>
  </conditionalFormatting>
  <conditionalFormatting sqref="H53">
    <cfRule type="cellIs" priority="25" dxfId="121" operator="equal" stopIfTrue="1">
      <formula>0</formula>
    </cfRule>
  </conditionalFormatting>
  <conditionalFormatting sqref="H53">
    <cfRule type="expression" priority="24" dxfId="120" stopIfTrue="1">
      <formula>H53="신"</formula>
    </cfRule>
  </conditionalFormatting>
  <conditionalFormatting sqref="H54">
    <cfRule type="cellIs" priority="23" dxfId="121" operator="equal" stopIfTrue="1">
      <formula>0</formula>
    </cfRule>
  </conditionalFormatting>
  <conditionalFormatting sqref="H54">
    <cfRule type="expression" priority="22" dxfId="120" stopIfTrue="1">
      <formula>H54="신"</formula>
    </cfRule>
  </conditionalFormatting>
  <conditionalFormatting sqref="H51">
    <cfRule type="cellIs" priority="21" dxfId="121" operator="equal" stopIfTrue="1">
      <formula>0</formula>
    </cfRule>
  </conditionalFormatting>
  <conditionalFormatting sqref="H51">
    <cfRule type="expression" priority="20" dxfId="120" stopIfTrue="1">
      <formula>H51="신"</formula>
    </cfRule>
  </conditionalFormatting>
  <conditionalFormatting sqref="H52">
    <cfRule type="cellIs" priority="19" dxfId="121" operator="equal" stopIfTrue="1">
      <formula>0</formula>
    </cfRule>
  </conditionalFormatting>
  <conditionalFormatting sqref="H52">
    <cfRule type="expression" priority="18" dxfId="120" stopIfTrue="1">
      <formula>H52="신"</formula>
    </cfRule>
  </conditionalFormatting>
  <conditionalFormatting sqref="I7:I12">
    <cfRule type="cellIs" priority="17" dxfId="121" operator="equal" stopIfTrue="1">
      <formula>0</formula>
    </cfRule>
  </conditionalFormatting>
  <conditionalFormatting sqref="I15">
    <cfRule type="cellIs" priority="16" dxfId="121" operator="equal" stopIfTrue="1">
      <formula>0</formula>
    </cfRule>
  </conditionalFormatting>
  <conditionalFormatting sqref="I25:I26">
    <cfRule type="cellIs" priority="15" dxfId="121" operator="equal" stopIfTrue="1">
      <formula>0</formula>
    </cfRule>
  </conditionalFormatting>
  <conditionalFormatting sqref="I22">
    <cfRule type="cellIs" priority="14" dxfId="121" operator="equal" stopIfTrue="1">
      <formula>0</formula>
    </cfRule>
  </conditionalFormatting>
  <conditionalFormatting sqref="I24">
    <cfRule type="cellIs" priority="13" dxfId="121" operator="equal" stopIfTrue="1">
      <formula>0</formula>
    </cfRule>
  </conditionalFormatting>
  <conditionalFormatting sqref="I29">
    <cfRule type="cellIs" priority="12" dxfId="121" operator="equal" stopIfTrue="1">
      <formula>0</formula>
    </cfRule>
  </conditionalFormatting>
  <conditionalFormatting sqref="I37:I41">
    <cfRule type="cellIs" priority="11" dxfId="121" operator="equal" stopIfTrue="1">
      <formula>0</formula>
    </cfRule>
  </conditionalFormatting>
  <conditionalFormatting sqref="I50">
    <cfRule type="cellIs" priority="10" dxfId="121" operator="equal" stopIfTrue="1">
      <formula>0</formula>
    </cfRule>
  </conditionalFormatting>
  <conditionalFormatting sqref="I50">
    <cfRule type="expression" priority="9" dxfId="120" stopIfTrue="1">
      <formula>I50="신"</formula>
    </cfRule>
  </conditionalFormatting>
  <conditionalFormatting sqref="I53">
    <cfRule type="cellIs" priority="8" dxfId="121" operator="equal" stopIfTrue="1">
      <formula>0</formula>
    </cfRule>
  </conditionalFormatting>
  <conditionalFormatting sqref="I53">
    <cfRule type="expression" priority="7" dxfId="120" stopIfTrue="1">
      <formula>I53="신"</formula>
    </cfRule>
  </conditionalFormatting>
  <conditionalFormatting sqref="I54">
    <cfRule type="cellIs" priority="6" dxfId="121" operator="equal" stopIfTrue="1">
      <formula>0</formula>
    </cfRule>
  </conditionalFormatting>
  <conditionalFormatting sqref="I54">
    <cfRule type="expression" priority="5" dxfId="120" stopIfTrue="1">
      <formula>I54="신"</formula>
    </cfRule>
  </conditionalFormatting>
  <conditionalFormatting sqref="I51">
    <cfRule type="cellIs" priority="4" dxfId="121" operator="equal" stopIfTrue="1">
      <formula>0</formula>
    </cfRule>
  </conditionalFormatting>
  <conditionalFormatting sqref="I51">
    <cfRule type="expression" priority="3" dxfId="120" stopIfTrue="1">
      <formula>I51="신"</formula>
    </cfRule>
  </conditionalFormatting>
  <conditionalFormatting sqref="I52">
    <cfRule type="cellIs" priority="2" dxfId="121" operator="equal" stopIfTrue="1">
      <formula>0</formula>
    </cfRule>
  </conditionalFormatting>
  <conditionalFormatting sqref="I52">
    <cfRule type="expression" priority="1" dxfId="120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65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7" t="s">
        <v>36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132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135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133</v>
      </c>
      <c r="B9" s="2" t="s">
        <v>22</v>
      </c>
      <c r="C9" s="1">
        <f t="shared" si="2"/>
        <v>6</v>
      </c>
      <c r="D9" s="74" t="s">
        <v>135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95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134</v>
      </c>
      <c r="B11" s="2" t="s">
        <v>22</v>
      </c>
      <c r="C11" s="1">
        <f t="shared" si="2"/>
        <v>6</v>
      </c>
      <c r="D11" s="74" t="s">
        <v>135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204</v>
      </c>
      <c r="B12" s="2" t="s">
        <v>22</v>
      </c>
      <c r="C12" s="1">
        <f t="shared" si="2"/>
        <v>4</v>
      </c>
      <c r="D12" s="2"/>
      <c r="E12" s="74" t="s">
        <v>102</v>
      </c>
      <c r="F12" s="74" t="s">
        <v>102</v>
      </c>
      <c r="G12" s="2"/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136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7" t="s">
        <v>36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137</v>
      </c>
      <c r="B20" s="2" t="s">
        <v>22</v>
      </c>
      <c r="C20" s="1">
        <f>COUNTIF(D20:BE20,"●")</f>
        <v>2</v>
      </c>
      <c r="D20" s="18"/>
      <c r="E20" s="74" t="s">
        <v>102</v>
      </c>
      <c r="F20" s="2"/>
      <c r="G20" s="2"/>
      <c r="H20" s="2"/>
      <c r="I20" s="74" t="s">
        <v>102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138</v>
      </c>
      <c r="B21" s="2" t="s">
        <v>22</v>
      </c>
      <c r="C21" s="1">
        <f>COUNTIF(D21:BE21,"●")</f>
        <v>2</v>
      </c>
      <c r="D21" s="18"/>
      <c r="E21" s="74" t="s">
        <v>102</v>
      </c>
      <c r="F21" s="2"/>
      <c r="G21" s="2"/>
      <c r="H21" s="2"/>
      <c r="I21" s="74" t="s">
        <v>102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139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140</v>
      </c>
      <c r="B23" s="2" t="s">
        <v>22</v>
      </c>
      <c r="C23" s="1">
        <f>COUNTIF(D23:BE23,"●")</f>
        <v>2</v>
      </c>
      <c r="D23" s="18"/>
      <c r="E23" s="74" t="s">
        <v>102</v>
      </c>
      <c r="F23" s="32"/>
      <c r="G23" s="2"/>
      <c r="H23" s="2"/>
      <c r="I23" s="74" t="s">
        <v>102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141</v>
      </c>
      <c r="B24" s="2" t="s">
        <v>22</v>
      </c>
      <c r="C24" s="1">
        <f>COUNTIF(D24:BE24,"●")</f>
        <v>3</v>
      </c>
      <c r="D24" s="74" t="s">
        <v>135</v>
      </c>
      <c r="E24" s="74" t="s">
        <v>102</v>
      </c>
      <c r="F24" s="74" t="s">
        <v>102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147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7" t="s">
        <v>36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142</v>
      </c>
      <c r="B33" s="2" t="s">
        <v>22</v>
      </c>
      <c r="C33" s="1">
        <f aca="true" t="shared" si="7" ref="C33:C39">COUNTIF(D33:BE33,"●")</f>
        <v>6</v>
      </c>
      <c r="D33" s="74" t="s">
        <v>135</v>
      </c>
      <c r="E33" s="74" t="s">
        <v>102</v>
      </c>
      <c r="F33" s="74" t="s">
        <v>102</v>
      </c>
      <c r="G33" s="74" t="s">
        <v>102</v>
      </c>
      <c r="H33" s="74" t="s">
        <v>102</v>
      </c>
      <c r="I33" s="74" t="s">
        <v>102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143</v>
      </c>
      <c r="B34" s="2" t="s">
        <v>22</v>
      </c>
      <c r="C34" s="1">
        <f t="shared" si="7"/>
        <v>6</v>
      </c>
      <c r="D34" s="74" t="s">
        <v>135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97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144</v>
      </c>
      <c r="B36" s="2" t="s">
        <v>22</v>
      </c>
      <c r="C36" s="1">
        <f t="shared" si="7"/>
        <v>5</v>
      </c>
      <c r="D36" s="74" t="s">
        <v>135</v>
      </c>
      <c r="E36" s="74" t="s">
        <v>102</v>
      </c>
      <c r="F36" s="74" t="s">
        <v>102</v>
      </c>
      <c r="G36" s="2"/>
      <c r="H36" s="74" t="s">
        <v>102</v>
      </c>
      <c r="I36" s="74" t="s">
        <v>102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145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55</v>
      </c>
      <c r="B38" s="2" t="s">
        <v>22</v>
      </c>
      <c r="C38" s="1">
        <f t="shared" si="7"/>
        <v>2</v>
      </c>
      <c r="D38" s="74" t="s">
        <v>135</v>
      </c>
      <c r="E38" s="2"/>
      <c r="F38" s="2"/>
      <c r="G38" s="2"/>
      <c r="H38" s="74" t="s">
        <v>102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146</v>
      </c>
      <c r="B39" s="2" t="s">
        <v>22</v>
      </c>
      <c r="C39" s="1">
        <f t="shared" si="7"/>
        <v>5</v>
      </c>
      <c r="D39" s="74" t="s">
        <v>135</v>
      </c>
      <c r="E39" s="74" t="s">
        <v>102</v>
      </c>
      <c r="F39" s="74" t="s">
        <v>102</v>
      </c>
      <c r="G39" s="2"/>
      <c r="H39" s="74" t="s">
        <v>102</v>
      </c>
      <c r="I39" s="74" t="s">
        <v>102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20" stopIfTrue="1">
      <formula>B7="신"</formula>
    </cfRule>
    <cfRule type="expression" priority="47" dxfId="121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20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21" operator="equal" stopIfTrue="1">
      <formula>0</formula>
    </cfRule>
  </conditionalFormatting>
  <conditionalFormatting sqref="E23">
    <cfRule type="cellIs" priority="35" dxfId="121" operator="equal" stopIfTrue="1">
      <formula>0</formula>
    </cfRule>
  </conditionalFormatting>
  <conditionalFormatting sqref="E24">
    <cfRule type="cellIs" priority="34" dxfId="121" operator="equal" stopIfTrue="1">
      <formula>0</formula>
    </cfRule>
  </conditionalFormatting>
  <conditionalFormatting sqref="E33:E34">
    <cfRule type="cellIs" priority="33" dxfId="121" operator="equal" stopIfTrue="1">
      <formula>0</formula>
    </cfRule>
  </conditionalFormatting>
  <conditionalFormatting sqref="F36">
    <cfRule type="cellIs" priority="32" dxfId="121" operator="equal" stopIfTrue="1">
      <formula>0</formula>
    </cfRule>
  </conditionalFormatting>
  <conditionalFormatting sqref="E36">
    <cfRule type="cellIs" priority="31" dxfId="121" operator="equal" stopIfTrue="1">
      <formula>0</formula>
    </cfRule>
  </conditionalFormatting>
  <conditionalFormatting sqref="E39">
    <cfRule type="cellIs" priority="30" dxfId="121" operator="equal" stopIfTrue="1">
      <formula>0</formula>
    </cfRule>
  </conditionalFormatting>
  <conditionalFormatting sqref="F8:F11">
    <cfRule type="cellIs" priority="29" dxfId="121" operator="equal" stopIfTrue="1">
      <formula>0</formula>
    </cfRule>
  </conditionalFormatting>
  <conditionalFormatting sqref="F24">
    <cfRule type="expression" priority="28" dxfId="120" stopIfTrue="1">
      <formula>F24="신"</formula>
    </cfRule>
  </conditionalFormatting>
  <conditionalFormatting sqref="F24">
    <cfRule type="cellIs" priority="27" dxfId="121" operator="equal" stopIfTrue="1">
      <formula>0</formula>
    </cfRule>
  </conditionalFormatting>
  <conditionalFormatting sqref="F33:F34">
    <cfRule type="cellIs" priority="26" dxfId="121" operator="equal" stopIfTrue="1">
      <formula>0</formula>
    </cfRule>
  </conditionalFormatting>
  <conditionalFormatting sqref="F36">
    <cfRule type="cellIs" priority="25" dxfId="121" operator="equal" stopIfTrue="1">
      <formula>0</formula>
    </cfRule>
  </conditionalFormatting>
  <conditionalFormatting sqref="F39">
    <cfRule type="cellIs" priority="24" dxfId="121" operator="equal" stopIfTrue="1">
      <formula>0</formula>
    </cfRule>
  </conditionalFormatting>
  <conditionalFormatting sqref="G9">
    <cfRule type="cellIs" priority="23" dxfId="121" operator="equal" stopIfTrue="1">
      <formula>0</formula>
    </cfRule>
  </conditionalFormatting>
  <conditionalFormatting sqref="G11">
    <cfRule type="cellIs" priority="22" dxfId="121" operator="equal" stopIfTrue="1">
      <formula>0</formula>
    </cfRule>
  </conditionalFormatting>
  <conditionalFormatting sqref="G33:G34">
    <cfRule type="cellIs" priority="21" dxfId="121" operator="equal" stopIfTrue="1">
      <formula>0</formula>
    </cfRule>
  </conditionalFormatting>
  <conditionalFormatting sqref="H8:H11">
    <cfRule type="cellIs" priority="20" dxfId="121" operator="equal" stopIfTrue="1">
      <formula>0</formula>
    </cfRule>
  </conditionalFormatting>
  <conditionalFormatting sqref="H36">
    <cfRule type="cellIs" priority="19" dxfId="121" operator="equal" stopIfTrue="1">
      <formula>0</formula>
    </cfRule>
  </conditionalFormatting>
  <conditionalFormatting sqref="H33:H34">
    <cfRule type="cellIs" priority="18" dxfId="121" operator="equal" stopIfTrue="1">
      <formula>0</formula>
    </cfRule>
  </conditionalFormatting>
  <conditionalFormatting sqref="H36">
    <cfRule type="cellIs" priority="17" dxfId="121" operator="equal" stopIfTrue="1">
      <formula>0</formula>
    </cfRule>
  </conditionalFormatting>
  <conditionalFormatting sqref="H39">
    <cfRule type="cellIs" priority="16" dxfId="121" operator="equal" stopIfTrue="1">
      <formula>0</formula>
    </cfRule>
  </conditionalFormatting>
  <conditionalFormatting sqref="H38">
    <cfRule type="cellIs" priority="15" dxfId="121" operator="equal" stopIfTrue="1">
      <formula>0</formula>
    </cfRule>
  </conditionalFormatting>
  <conditionalFormatting sqref="I8:I11">
    <cfRule type="cellIs" priority="14" dxfId="121" operator="equal" stopIfTrue="1">
      <formula>0</formula>
    </cfRule>
  </conditionalFormatting>
  <conditionalFormatting sqref="I7">
    <cfRule type="cellIs" priority="13" dxfId="121" operator="equal" stopIfTrue="1">
      <formula>0</formula>
    </cfRule>
  </conditionalFormatting>
  <conditionalFormatting sqref="I12">
    <cfRule type="cellIs" priority="12" dxfId="121" operator="equal" stopIfTrue="1">
      <formula>0</formula>
    </cfRule>
  </conditionalFormatting>
  <conditionalFormatting sqref="H12">
    <cfRule type="cellIs" priority="11" dxfId="121" operator="equal" stopIfTrue="1">
      <formula>0</formula>
    </cfRule>
  </conditionalFormatting>
  <conditionalFormatting sqref="E12">
    <cfRule type="cellIs" priority="10" dxfId="121" operator="equal" stopIfTrue="1">
      <formula>0</formula>
    </cfRule>
  </conditionalFormatting>
  <conditionalFormatting sqref="F12">
    <cfRule type="cellIs" priority="9" dxfId="121" operator="equal" stopIfTrue="1">
      <formula>0</formula>
    </cfRule>
  </conditionalFormatting>
  <conditionalFormatting sqref="I20:I21">
    <cfRule type="cellIs" priority="8" dxfId="121" operator="equal" stopIfTrue="1">
      <formula>0</formula>
    </cfRule>
  </conditionalFormatting>
  <conditionalFormatting sqref="I23">
    <cfRule type="cellIs" priority="7" dxfId="121" operator="equal" stopIfTrue="1">
      <formula>0</formula>
    </cfRule>
  </conditionalFormatting>
  <conditionalFormatting sqref="I24">
    <cfRule type="cellIs" priority="6" dxfId="121" operator="equal" stopIfTrue="1">
      <formula>0</formula>
    </cfRule>
  </conditionalFormatting>
  <conditionalFormatting sqref="I36">
    <cfRule type="cellIs" priority="5" dxfId="121" operator="equal" stopIfTrue="1">
      <formula>0</formula>
    </cfRule>
  </conditionalFormatting>
  <conditionalFormatting sqref="I33:I34">
    <cfRule type="cellIs" priority="4" dxfId="121" operator="equal" stopIfTrue="1">
      <formula>0</formula>
    </cfRule>
  </conditionalFormatting>
  <conditionalFormatting sqref="I36">
    <cfRule type="cellIs" priority="3" dxfId="121" operator="equal" stopIfTrue="1">
      <formula>0</formula>
    </cfRule>
  </conditionalFormatting>
  <conditionalFormatting sqref="I39">
    <cfRule type="cellIs" priority="2" dxfId="121" operator="equal" stopIfTrue="1">
      <formula>0</formula>
    </cfRule>
  </conditionalFormatting>
  <conditionalFormatting sqref="I38">
    <cfRule type="cellIs" priority="1" dxfId="121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68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69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70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71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100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199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40" t="s">
        <v>15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2"/>
    </row>
    <row r="12" spans="1:56" ht="19.5" customHeight="1">
      <c r="A12" s="243" t="s">
        <v>103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72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73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74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40" t="s">
        <v>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2"/>
    </row>
    <row r="20" spans="1:56" ht="19.5" customHeight="1">
      <c r="A20" s="243" t="s">
        <v>60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75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76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77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78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79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21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20" stopIfTrue="1">
      <formula>F4="신"</formula>
    </cfRule>
  </conditionalFormatting>
  <conditionalFormatting sqref="A4:A10 A22:A28 A14:A18">
    <cfRule type="expression" priority="5" dxfId="120" stopIfTrue="1">
      <formula>#REF!="신"</formula>
    </cfRule>
    <cfRule type="expression" priority="6" dxfId="12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157</v>
      </c>
      <c r="B3" s="4" t="s">
        <v>167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168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169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170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171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172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173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174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175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202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4" t="s">
        <v>176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6"/>
    </row>
    <row r="14" spans="1:56" ht="19.5" customHeight="1">
      <c r="A14" s="243" t="s">
        <v>177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2"/>
    </row>
    <row r="15" spans="1:56" ht="19.5" customHeight="1">
      <c r="A15" s="4" t="s">
        <v>157</v>
      </c>
      <c r="B15" s="4" t="s">
        <v>167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178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179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180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181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182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183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184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203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40" t="s">
        <v>185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2"/>
    </row>
    <row r="26" spans="1:56" ht="19.5" customHeight="1">
      <c r="A26" s="243" t="s">
        <v>186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2"/>
    </row>
    <row r="27" spans="1:56" ht="19.5" customHeight="1">
      <c r="A27" s="4" t="s">
        <v>157</v>
      </c>
      <c r="B27" s="4" t="s">
        <v>167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187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188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189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190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191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4" t="s">
        <v>192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6"/>
    </row>
    <row r="36" spans="1:56" ht="19.5" customHeight="1">
      <c r="A36" s="243" t="s">
        <v>193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2"/>
    </row>
    <row r="37" spans="1:56" ht="19.5" customHeight="1">
      <c r="A37" s="4" t="s">
        <v>157</v>
      </c>
      <c r="B37" s="4" t="s">
        <v>167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194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127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128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129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130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131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20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21" operator="equal" stopIfTrue="1">
      <formula>0</formula>
    </cfRule>
  </conditionalFormatting>
  <conditionalFormatting sqref="C38">
    <cfRule type="expression" priority="6" dxfId="120" stopIfTrue="1">
      <formula>C38="신"</formula>
    </cfRule>
  </conditionalFormatting>
  <conditionalFormatting sqref="C41">
    <cfRule type="expression" priority="5" dxfId="120" stopIfTrue="1">
      <formula>C41="신"</formula>
    </cfRule>
  </conditionalFormatting>
  <conditionalFormatting sqref="C42">
    <cfRule type="expression" priority="4" dxfId="120" stopIfTrue="1">
      <formula>C42="신"</formula>
    </cfRule>
  </conditionalFormatting>
  <conditionalFormatting sqref="A44:A45 A4:A12 A16:A24 A28:A34">
    <cfRule type="expression" priority="11" dxfId="120" stopIfTrue="1">
      <formula>#REF!="신"</formula>
    </cfRule>
    <cfRule type="expression" priority="12" dxfId="12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132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133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95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134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137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138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139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140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141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142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143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97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144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145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55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146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20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21" operator="equal" stopIfTrue="1">
      <formula>0</formula>
    </cfRule>
  </conditionalFormatting>
  <conditionalFormatting sqref="C24">
    <cfRule type="expression" priority="5" dxfId="120" stopIfTrue="1">
      <formula>C24="신"</formula>
    </cfRule>
  </conditionalFormatting>
  <conditionalFormatting sqref="C25">
    <cfRule type="expression" priority="4" dxfId="120" stopIfTrue="1">
      <formula>C25="신"</formula>
    </cfRule>
  </conditionalFormatting>
  <conditionalFormatting sqref="C27">
    <cfRule type="cellIs" priority="3" dxfId="121" operator="equal" stopIfTrue="1">
      <formula>0</formula>
    </cfRule>
  </conditionalFormatting>
  <conditionalFormatting sqref="C29">
    <cfRule type="cellIs" priority="2" dxfId="121" operator="equal" stopIfTrue="1">
      <formula>0</formula>
    </cfRule>
  </conditionalFormatting>
  <conditionalFormatting sqref="C30">
    <cfRule type="cellIs" priority="1" dxfId="121" operator="equal" stopIfTrue="1">
      <formula>0</formula>
    </cfRule>
  </conditionalFormatting>
  <conditionalFormatting sqref="A4:A10 A14:A20 A24:A32">
    <cfRule type="expression" priority="10" dxfId="120" stopIfTrue="1">
      <formula>#REF!="신"</formula>
    </cfRule>
    <cfRule type="expression" priority="11" dxfId="12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2012-04-28T11:18:31Z</cp:lastPrinted>
  <dcterms:created xsi:type="dcterms:W3CDTF">2007-01-02T12:18:59Z</dcterms:created>
  <dcterms:modified xsi:type="dcterms:W3CDTF">2012-04-28T11:18:33Z</dcterms:modified>
  <cp:category/>
  <cp:version/>
  <cp:contentType/>
  <cp:contentStatus/>
</cp:coreProperties>
</file>