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'주보출석표'!$A$1:$EB$31</definedName>
  </definedNames>
  <calcPr fullCalcOnLoad="1"/>
</workbook>
</file>

<file path=xl/sharedStrings.xml><?xml version="1.0" encoding="utf-8"?>
<sst xmlns="http://schemas.openxmlformats.org/spreadsheetml/2006/main" count="1582" uniqueCount="235">
  <si>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</si>
  <si>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</si>
  <si>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</si>
  <si>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</si>
  <si>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</si>
  <si>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</si>
  <si>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</si>
  <si>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</si>
  <si>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</si>
  <si>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</si>
  <si>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</si>
  <si>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</si>
  <si>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</si>
  <si>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</si>
  <si>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</si>
  <si>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</si>
  <si>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</si>
  <si>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</si>
  <si>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</si>
  <si>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</si>
  <si>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</si>
  <si>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</si>
  <si>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</si>
  <si>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</si>
  <si>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</si>
  <si>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</si>
  <si>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</si>
  <si>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</si>
  <si>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</si>
  <si>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</si>
  <si>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</si>
  <si>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</si>
  <si>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</si>
  <si>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</si>
  <si>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</si>
  <si>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</si>
  <si>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</si>
  <si>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</si>
  <si>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</si>
  <si>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</si>
  <si>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</si>
  <si>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</si>
  <si>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</si>
  <si>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</si>
  <si>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</si>
  <si>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</si>
  <si>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</si>
  <si>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</si>
  <si>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</si>
  <si>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</si>
  <si>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</si>
  <si>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</si>
  <si>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</si>
  <si>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</si>
  <si>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</si>
  <si>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</si>
  <si>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</si>
  <si>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</si>
  <si>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</si>
  <si>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</si>
  <si>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</si>
  <si>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</si>
  <si>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</si>
  <si>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</si>
  <si>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</si>
  <si>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</si>
  <si>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</si>
  <si>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</si>
  <si>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</si>
  <si>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</si>
  <si>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</si>
  <si>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</si>
  <si>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</si>
  <si>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</si>
  <si>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</si>
  <si>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</si>
  <si>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</si>
  <si>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</si>
  <si>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</si>
  <si>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</si>
  <si>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</si>
  <si>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</si>
  <si>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</si>
  <si>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</si>
  <si>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</si>
  <si>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</si>
  <si>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</si>
  <si>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</si>
  <si>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</si>
  <si>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</si>
  <si>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</si>
  <si>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</si>
  <si>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</si>
  <si>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</si>
  <si>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</si>
  <si>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</si>
  <si>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</si>
  <si>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</si>
  <si>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</si>
  <si>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</si>
  <si>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</si>
  <si>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</si>
  <si>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</si>
  <si>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</si>
  <si>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</si>
  <si>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</si>
  <si>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</si>
  <si>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</si>
  <si>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</si>
  <si>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</si>
  <si>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</si>
  <si>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</si>
  <si>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</si>
  <si>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</si>
  <si>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</si>
  <si>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</si>
  <si>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</si>
  <si>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</si>
  <si>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</si>
  <si>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</si>
  <si>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</si>
  <si>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</si>
  <si>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</si>
  <si>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</si>
  <si>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</si>
  <si>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</si>
  <si>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</si>
  <si>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</si>
  <si>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</si>
  <si>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</si>
  <si>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</si>
  <si>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</si>
  <si>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</si>
  <si>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</si>
  <si>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</si>
  <si>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</si>
  <si>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</si>
  <si>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</si>
  <si>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</si>
  <si>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</si>
  <si>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</si>
  <si>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</si>
  <si>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</si>
  <si>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</si>
  <si>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</si>
  <si>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</si>
  <si>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</si>
  <si>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</si>
  <si>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</si>
  <si>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</si>
  <si>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</si>
  <si>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</si>
  <si>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</si>
  <si>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</si>
  <si>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</si>
  <si>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</si>
  <si>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</si>
  <si>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</si>
  <si>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</si>
  <si>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</si>
  <si>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</si>
  <si>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</si>
  <si>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</si>
  <si>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</si>
  <si>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</si>
  <si>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</si>
  <si>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</si>
  <si>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</si>
  <si>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</si>
  <si>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</si>
  <si>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</si>
  <si>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</si>
  <si>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</si>
  <si>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</si>
  <si>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</si>
  <si>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</si>
  <si>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</si>
  <si>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</si>
  <si>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</si>
  <si>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</si>
  <si>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</si>
  <si>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</si>
  <si>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</si>
  <si>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</si>
  <si>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</si>
  <si>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</si>
  <si>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</si>
  <si>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</si>
  <si>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</si>
  <si>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</si>
  <si>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</si>
  <si>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</si>
  <si>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</si>
  <si>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</si>
  <si>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</si>
  <si>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</si>
  <si>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</si>
  <si>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</si>
  <si>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</si>
  <si>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</si>
  <si>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</si>
  <si>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</si>
  <si>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</si>
  <si>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</si>
  <si>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</si>
  <si>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</si>
  <si>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</si>
  <si>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</si>
  <si>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</si>
  <si>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</si>
  <si>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</si>
  <si>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</si>
  <si>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</si>
  <si>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</si>
  <si>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</si>
  <si>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</si>
  <si>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3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</si>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</sst>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47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8" fillId="0" borderId="2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 applyProtection="1">
      <alignment horizontal="center" vertical="center" shrinkToFit="1"/>
      <protection/>
    </xf>
    <xf numFmtId="0" fontId="26" fillId="0" borderId="34" xfId="62" applyFont="1" applyFill="1" applyBorder="1" applyAlignment="1">
      <alignment horizontal="center" vertical="center" shrinkToFit="1"/>
      <protection/>
    </xf>
    <xf numFmtId="0" fontId="10" fillId="0" borderId="33" xfId="0" applyFont="1" applyFill="1" applyBorder="1" applyAlignment="1" applyProtection="1">
      <alignment horizontal="center" vertical="center" shrinkToFit="1"/>
      <protection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8" fillId="0" borderId="36" xfId="0" applyFont="1" applyFill="1" applyBorder="1" applyAlignment="1" applyProtection="1">
      <alignment horizontal="center" vertical="center" shrinkToFit="1"/>
      <protection/>
    </xf>
    <xf numFmtId="0" fontId="20" fillId="0" borderId="37" xfId="0" applyFont="1" applyFill="1" applyBorder="1" applyAlignment="1">
      <alignment horizontal="center" vertical="center" shrinkToFit="1"/>
    </xf>
    <xf numFmtId="0" fontId="26" fillId="0" borderId="37" xfId="62" applyFont="1" applyFill="1" applyBorder="1" applyAlignment="1">
      <alignment horizontal="center" vertical="center" shrinkToFit="1"/>
      <protection/>
    </xf>
    <xf numFmtId="0" fontId="19" fillId="0" borderId="34" xfId="62" applyFont="1" applyFill="1" applyBorder="1" applyAlignment="1">
      <alignment horizontal="center" vertical="center" shrinkToFit="1"/>
      <protection/>
    </xf>
    <xf numFmtId="0" fontId="22" fillId="0" borderId="37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38" xfId="43" applyNumberFormat="1" applyFont="1" applyFill="1" applyBorder="1" applyAlignment="1" applyProtection="1">
      <alignment horizontal="center" vertical="center"/>
      <protection/>
    </xf>
    <xf numFmtId="181" fontId="10" fillId="0" borderId="39" xfId="43" applyNumberFormat="1" applyFont="1" applyFill="1" applyBorder="1" applyAlignment="1" applyProtection="1">
      <alignment horizontal="center" vertical="center"/>
      <protection/>
    </xf>
    <xf numFmtId="181" fontId="10" fillId="0" borderId="40" xfId="43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9" fontId="10" fillId="0" borderId="46" xfId="43" applyNumberFormat="1" applyFont="1" applyFill="1" applyBorder="1" applyAlignment="1" applyProtection="1">
      <alignment horizontal="center" vertical="center" shrinkToFit="1"/>
      <protection/>
    </xf>
    <xf numFmtId="9" fontId="10" fillId="0" borderId="47" xfId="43" applyNumberFormat="1" applyFont="1" applyFill="1" applyBorder="1" applyAlignment="1" applyProtection="1">
      <alignment horizontal="center" vertical="center" shrinkToFit="1"/>
      <protection/>
    </xf>
    <xf numFmtId="185" fontId="10" fillId="0" borderId="46" xfId="0" applyNumberFormat="1" applyFont="1" applyFill="1" applyBorder="1" applyAlignment="1" applyProtection="1">
      <alignment horizontal="center" vertical="center" shrinkToFit="1"/>
      <protection/>
    </xf>
    <xf numFmtId="185" fontId="10" fillId="0" borderId="47" xfId="0" applyNumberFormat="1" applyFont="1" applyFill="1" applyBorder="1" applyAlignment="1" applyProtection="1">
      <alignment horizontal="center" vertical="center" shrinkToFit="1"/>
      <protection/>
    </xf>
    <xf numFmtId="0" fontId="27" fillId="0" borderId="48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185" fontId="2" fillId="0" borderId="3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3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0" fillId="0" borderId="4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185" fontId="10" fillId="0" borderId="55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9" fontId="10" fillId="0" borderId="56" xfId="43" applyNumberFormat="1" applyFont="1" applyFill="1" applyBorder="1" applyAlignment="1" applyProtection="1">
      <alignment horizontal="center" vertical="center" shrinkToFit="1"/>
      <protection/>
    </xf>
    <xf numFmtId="9" fontId="10" fillId="0" borderId="57" xfId="43" applyNumberFormat="1" applyFont="1" applyFill="1" applyBorder="1" applyAlignment="1" applyProtection="1">
      <alignment horizontal="center" vertical="center" shrinkToFit="1"/>
      <protection/>
    </xf>
    <xf numFmtId="9" fontId="10" fillId="0" borderId="58" xfId="43" applyNumberFormat="1" applyFont="1" applyFill="1" applyBorder="1" applyAlignment="1" applyProtection="1">
      <alignment horizontal="center" vertical="center" shrinkToFit="1"/>
      <protection/>
    </xf>
    <xf numFmtId="9" fontId="10" fillId="0" borderId="59" xfId="43" applyNumberFormat="1" applyFont="1" applyFill="1" applyBorder="1" applyAlignment="1" applyProtection="1">
      <alignment horizontal="center" vertical="center" shrinkToFit="1"/>
      <protection/>
    </xf>
    <xf numFmtId="185" fontId="10" fillId="0" borderId="56" xfId="0" applyNumberFormat="1" applyFont="1" applyFill="1" applyBorder="1" applyAlignment="1" applyProtection="1">
      <alignment horizontal="center" vertical="center" shrinkToFit="1"/>
      <protection/>
    </xf>
    <xf numFmtId="0" fontId="12" fillId="0" borderId="57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1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35" xfId="0" applyNumberFormat="1" applyFont="1" applyFill="1" applyBorder="1" applyAlignment="1">
      <alignment horizontal="center" vertical="center" shrinkToFit="1"/>
    </xf>
    <xf numFmtId="185" fontId="2" fillId="0" borderId="51" xfId="0" applyNumberFormat="1" applyFont="1" applyFill="1" applyBorder="1" applyAlignment="1">
      <alignment horizontal="center" vertical="center" shrinkToFit="1"/>
    </xf>
    <xf numFmtId="185" fontId="2" fillId="0" borderId="52" xfId="0" applyNumberFormat="1" applyFont="1" applyFill="1" applyBorder="1" applyAlignment="1">
      <alignment horizontal="center" vertical="center" shrinkToFit="1"/>
    </xf>
    <xf numFmtId="185" fontId="2" fillId="0" borderId="53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64" xfId="0" applyFont="1" applyFill="1" applyBorder="1" applyAlignment="1" applyProtection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65" xfId="0" applyNumberFormat="1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49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50" xfId="0" applyNumberFormat="1" applyFont="1" applyFill="1" applyBorder="1" applyAlignment="1" applyProtection="1">
      <alignment horizontal="center" vertical="center"/>
      <protection/>
    </xf>
    <xf numFmtId="177" fontId="6" fillId="0" borderId="49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50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0" fontId="10" fillId="0" borderId="69" xfId="0" applyFont="1" applyFill="1" applyBorder="1" applyAlignment="1" applyProtection="1">
      <alignment horizontal="center" vertical="center" shrinkToFit="1"/>
      <protection/>
    </xf>
    <xf numFmtId="1" fontId="10" fillId="0" borderId="46" xfId="0" applyNumberFormat="1" applyFont="1" applyFill="1" applyBorder="1" applyAlignment="1" applyProtection="1">
      <alignment horizontal="center" vertical="center" shrinkToFit="1"/>
      <protection/>
    </xf>
    <xf numFmtId="0" fontId="12" fillId="0" borderId="55" xfId="0" applyFont="1" applyFill="1" applyBorder="1" applyAlignment="1">
      <alignment vertical="center"/>
    </xf>
    <xf numFmtId="0" fontId="10" fillId="0" borderId="46" xfId="0" applyFont="1" applyFill="1" applyBorder="1" applyAlignment="1" applyProtection="1">
      <alignment horizontal="center" vertical="center" shrinkToFit="1"/>
      <protection/>
    </xf>
    <xf numFmtId="0" fontId="10" fillId="0" borderId="47" xfId="0" applyFont="1" applyFill="1" applyBorder="1" applyAlignment="1" applyProtection="1">
      <alignment horizontal="center" vertical="center" shrinkToFit="1"/>
      <protection/>
    </xf>
    <xf numFmtId="0" fontId="10" fillId="0" borderId="55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30"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Q65536"/>
  <sheetViews>
    <sheetView showZeros="0" tabSelected="1" workbookViewId="0" topLeftCell="A1">
      <selection activeCell="DF33" sqref="DF33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29" width="2.57421875" style="29" hidden="1" customWidth="1"/>
    <col min="30" max="32" width="2.57421875" style="29" customWidth="1"/>
    <col min="33" max="33" width="7.57421875" style="29" customWidth="1"/>
    <col min="34" max="34" width="3.57421875" style="29" customWidth="1"/>
    <col min="35" max="36" width="2.57421875" style="29" customWidth="1"/>
    <col min="37" max="54" width="2.57421875" style="29" hidden="1" customWidth="1"/>
    <col min="55" max="57" width="2.57421875" style="29" customWidth="1"/>
    <col min="58" max="58" width="7.57421875" style="29" customWidth="1"/>
    <col min="59" max="59" width="3.57421875" style="29" customWidth="1"/>
    <col min="60" max="61" width="2.57421875" style="29" customWidth="1"/>
    <col min="62" max="79" width="2.57421875" style="29" hidden="1" customWidth="1"/>
    <col min="80" max="82" width="2.57421875" style="29" customWidth="1"/>
    <col min="83" max="83" width="7.57421875" style="29" customWidth="1"/>
    <col min="84" max="84" width="3.57421875" style="29" customWidth="1"/>
    <col min="85" max="86" width="2.57421875" style="29" customWidth="1"/>
    <col min="87" max="104" width="2.57421875" style="29" hidden="1" customWidth="1"/>
    <col min="105" max="107" width="2.57421875" style="29" customWidth="1"/>
    <col min="108" max="108" width="7.57421875" style="29" customWidth="1"/>
    <col min="109" max="109" width="3.57421875" style="29" customWidth="1"/>
    <col min="110" max="111" width="2.57421875" style="29" customWidth="1"/>
    <col min="112" max="129" width="2.57421875" style="29" hidden="1" customWidth="1"/>
    <col min="130" max="132" width="2.57421875" style="29" customWidth="1"/>
    <col min="133" max="133" width="5.57421875" style="29" customWidth="1"/>
    <col min="134" max="136" width="2.57421875" style="29" customWidth="1"/>
    <col min="137" max="139" width="2.421875" style="29" customWidth="1"/>
    <col min="140" max="140" width="5.57421875" style="29" customWidth="1"/>
    <col min="141" max="143" width="2.57421875" style="29" customWidth="1"/>
    <col min="144" max="146" width="2.421875" style="29" customWidth="1"/>
    <col min="147" max="16384" width="9.00390625" style="12" customWidth="1"/>
  </cols>
  <sheetData>
    <row r="1" spans="1:132" ht="18" customHeight="1">
      <c r="A1" s="218">
        <v>41056</v>
      </c>
      <c r="B1" s="219"/>
      <c r="C1" s="219"/>
      <c r="D1" s="219"/>
      <c r="E1" s="219"/>
      <c r="F1" s="219"/>
      <c r="G1" s="220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3" t="s">
        <v>24</v>
      </c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5"/>
      <c r="BF1" s="13" t="s">
        <v>25</v>
      </c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5"/>
      <c r="CE1" s="13" t="s">
        <v>2</v>
      </c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5"/>
      <c r="DD1" s="14" t="s">
        <v>3</v>
      </c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5"/>
    </row>
    <row r="2" spans="1:132" ht="18" customHeight="1">
      <c r="A2" s="221"/>
      <c r="B2" s="222"/>
      <c r="C2" s="222"/>
      <c r="D2" s="222"/>
      <c r="E2" s="222"/>
      <c r="F2" s="222"/>
      <c r="G2" s="223"/>
      <c r="H2" s="16" t="s">
        <v>59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7"/>
      <c r="AG2" s="16" t="s">
        <v>233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7"/>
      <c r="BF2" s="16" t="s">
        <v>60</v>
      </c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7"/>
      <c r="CE2" s="16" t="s">
        <v>61</v>
      </c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7"/>
      <c r="DD2" s="36" t="s">
        <v>62</v>
      </c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7"/>
    </row>
    <row r="3" spans="1:132" ht="18" customHeight="1">
      <c r="A3" s="224" t="s">
        <v>5</v>
      </c>
      <c r="B3" s="225"/>
      <c r="C3" s="225"/>
      <c r="D3" s="225"/>
      <c r="E3" s="225"/>
      <c r="F3" s="225"/>
      <c r="G3" s="226"/>
      <c r="H3" s="3" t="s">
        <v>6</v>
      </c>
      <c r="I3" s="179">
        <f>COUNTIF(I7:I17,"재적")</f>
        <v>6</v>
      </c>
      <c r="J3" s="180"/>
      <c r="K3" s="181"/>
      <c r="L3" s="184" t="s">
        <v>7</v>
      </c>
      <c r="M3" s="184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3" t="s">
        <v>6</v>
      </c>
      <c r="AH3" s="179">
        <f>COUNTIF(AH7:AH17,"재적")</f>
        <v>4</v>
      </c>
      <c r="AI3" s="180"/>
      <c r="AJ3" s="181"/>
      <c r="AK3" s="184" t="s">
        <v>7</v>
      </c>
      <c r="AL3" s="184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6"/>
      <c r="BF3" s="3" t="s">
        <v>6</v>
      </c>
      <c r="BG3" s="179">
        <f>COUNTIF(BG7:BG17,"재적")</f>
        <v>5</v>
      </c>
      <c r="BH3" s="180"/>
      <c r="BI3" s="181"/>
      <c r="BJ3" s="184" t="s">
        <v>7</v>
      </c>
      <c r="BK3" s="184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6"/>
      <c r="CE3" s="40" t="s">
        <v>6</v>
      </c>
      <c r="CF3" s="179">
        <f>COUNTIF(CF7:CF17,"재적")</f>
        <v>11</v>
      </c>
      <c r="CG3" s="180"/>
      <c r="CH3" s="181"/>
      <c r="CI3" s="184" t="s">
        <v>7</v>
      </c>
      <c r="CJ3" s="184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6"/>
      <c r="DD3" s="37" t="s">
        <v>6</v>
      </c>
      <c r="DE3" s="179">
        <f>COUNTIF(DE7:DE17,"재적")</f>
        <v>9</v>
      </c>
      <c r="DF3" s="180"/>
      <c r="DG3" s="181"/>
      <c r="DH3" s="184" t="s">
        <v>7</v>
      </c>
      <c r="DI3" s="184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6"/>
    </row>
    <row r="4" spans="1:146" ht="18" customHeight="1">
      <c r="A4" s="227"/>
      <c r="B4" s="228"/>
      <c r="C4" s="228"/>
      <c r="D4" s="228"/>
      <c r="E4" s="228"/>
      <c r="F4" s="228"/>
      <c r="G4" s="229"/>
      <c r="H4" s="4" t="s">
        <v>8</v>
      </c>
      <c r="I4" s="116"/>
      <c r="J4" s="207">
        <v>1882</v>
      </c>
      <c r="K4" s="208"/>
      <c r="L4" s="28">
        <f aca="true" t="shared" si="0" ref="L4:AF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>COUNTIF(AD7:AD17,"●")</f>
        <v>5</v>
      </c>
      <c r="AE4" s="28">
        <f>COUNTIF(AE7:AE17,"●")</f>
        <v>2</v>
      </c>
      <c r="AF4" s="28">
        <f>COUNTIF(AF7:AF17,"●")</f>
        <v>4</v>
      </c>
      <c r="AG4" s="38" t="s">
        <v>8</v>
      </c>
      <c r="AH4" s="118">
        <f>COUNTIF(AH7:AH17,"신입")</f>
        <v>0</v>
      </c>
      <c r="AI4" s="175">
        <v>675</v>
      </c>
      <c r="AJ4" s="176"/>
      <c r="AK4" s="28">
        <f aca="true" t="shared" si="1" ref="AK4:BE4">COUNTIF(AK7:AK17,"●")</f>
        <v>3</v>
      </c>
      <c r="AL4" s="28">
        <f t="shared" si="1"/>
        <v>4</v>
      </c>
      <c r="AM4" s="28">
        <f t="shared" si="1"/>
        <v>4</v>
      </c>
      <c r="AN4" s="28">
        <f t="shared" si="1"/>
        <v>2</v>
      </c>
      <c r="AO4" s="28">
        <f t="shared" si="1"/>
        <v>3</v>
      </c>
      <c r="AP4" s="28">
        <f t="shared" si="1"/>
        <v>4</v>
      </c>
      <c r="AQ4" s="28">
        <f t="shared" si="1"/>
        <v>4</v>
      </c>
      <c r="AR4" s="28">
        <f t="shared" si="1"/>
        <v>4</v>
      </c>
      <c r="AS4" s="28">
        <f t="shared" si="1"/>
        <v>3</v>
      </c>
      <c r="AT4" s="28">
        <f t="shared" si="1"/>
        <v>3</v>
      </c>
      <c r="AU4" s="28">
        <f t="shared" si="1"/>
        <v>4</v>
      </c>
      <c r="AV4" s="28">
        <f t="shared" si="1"/>
        <v>2</v>
      </c>
      <c r="AW4" s="28">
        <f t="shared" si="1"/>
        <v>4</v>
      </c>
      <c r="AX4" s="28">
        <f t="shared" si="1"/>
        <v>3</v>
      </c>
      <c r="AY4" s="28">
        <f t="shared" si="1"/>
        <v>3</v>
      </c>
      <c r="AZ4" s="28">
        <f t="shared" si="1"/>
        <v>2</v>
      </c>
      <c r="BA4" s="28">
        <f t="shared" si="1"/>
        <v>2</v>
      </c>
      <c r="BB4" s="28">
        <f t="shared" si="1"/>
        <v>2</v>
      </c>
      <c r="BC4" s="28">
        <f t="shared" si="1"/>
        <v>2</v>
      </c>
      <c r="BD4" s="28">
        <f t="shared" si="1"/>
        <v>3</v>
      </c>
      <c r="BE4" s="28">
        <f t="shared" si="1"/>
        <v>4</v>
      </c>
      <c r="BF4" s="38" t="s">
        <v>8</v>
      </c>
      <c r="BG4" s="118"/>
      <c r="BH4" s="175">
        <v>1521</v>
      </c>
      <c r="BI4" s="176"/>
      <c r="BJ4" s="28">
        <f aca="true" t="shared" si="2" ref="BJ4:CD4">COUNTIF(BJ7:BJ17,"●")</f>
        <v>5</v>
      </c>
      <c r="BK4" s="28">
        <f t="shared" si="2"/>
        <v>5</v>
      </c>
      <c r="BL4" s="28">
        <f t="shared" si="2"/>
        <v>3</v>
      </c>
      <c r="BM4" s="28">
        <f t="shared" si="2"/>
        <v>2</v>
      </c>
      <c r="BN4" s="28">
        <f t="shared" si="2"/>
        <v>5</v>
      </c>
      <c r="BO4" s="28">
        <f t="shared" si="2"/>
        <v>5</v>
      </c>
      <c r="BP4" s="28">
        <f t="shared" si="2"/>
        <v>5</v>
      </c>
      <c r="BQ4" s="28">
        <f t="shared" si="2"/>
        <v>3</v>
      </c>
      <c r="BR4" s="28">
        <f t="shared" si="2"/>
        <v>5</v>
      </c>
      <c r="BS4" s="28">
        <f t="shared" si="2"/>
        <v>3</v>
      </c>
      <c r="BT4" s="28">
        <f t="shared" si="2"/>
        <v>5</v>
      </c>
      <c r="BU4" s="28">
        <f t="shared" si="2"/>
        <v>3</v>
      </c>
      <c r="BV4" s="28">
        <f t="shared" si="2"/>
        <v>3</v>
      </c>
      <c r="BW4" s="28">
        <f t="shared" si="2"/>
        <v>5</v>
      </c>
      <c r="BX4" s="28">
        <f t="shared" si="2"/>
        <v>4</v>
      </c>
      <c r="BY4" s="28">
        <f t="shared" si="2"/>
        <v>3</v>
      </c>
      <c r="BZ4" s="28">
        <f t="shared" si="2"/>
        <v>3</v>
      </c>
      <c r="CA4" s="28">
        <f t="shared" si="2"/>
        <v>3</v>
      </c>
      <c r="CB4" s="28">
        <f t="shared" si="2"/>
        <v>2</v>
      </c>
      <c r="CC4" s="28">
        <f t="shared" si="2"/>
        <v>3</v>
      </c>
      <c r="CD4" s="28">
        <f t="shared" si="2"/>
        <v>2</v>
      </c>
      <c r="CE4" s="38" t="s">
        <v>8</v>
      </c>
      <c r="CF4" s="118"/>
      <c r="CG4" s="175">
        <v>2093</v>
      </c>
      <c r="CH4" s="176"/>
      <c r="CI4" s="28">
        <f aca="true" t="shared" si="3" ref="CI4:DC4">COUNTIF(CI7:CI17,"●")</f>
        <v>5</v>
      </c>
      <c r="CJ4" s="28">
        <f t="shared" si="3"/>
        <v>6</v>
      </c>
      <c r="CK4" s="28">
        <f t="shared" si="3"/>
        <v>5</v>
      </c>
      <c r="CL4" s="28">
        <f t="shared" si="3"/>
        <v>2</v>
      </c>
      <c r="CM4" s="28">
        <f t="shared" si="3"/>
        <v>5</v>
      </c>
      <c r="CN4" s="28">
        <f t="shared" si="3"/>
        <v>6</v>
      </c>
      <c r="CO4" s="28">
        <f t="shared" si="3"/>
        <v>5</v>
      </c>
      <c r="CP4" s="28">
        <f t="shared" si="3"/>
        <v>5</v>
      </c>
      <c r="CQ4" s="28">
        <f t="shared" si="3"/>
        <v>6</v>
      </c>
      <c r="CR4" s="28">
        <f t="shared" si="3"/>
        <v>5</v>
      </c>
      <c r="CS4" s="28">
        <f t="shared" si="3"/>
        <v>5</v>
      </c>
      <c r="CT4" s="28">
        <f t="shared" si="3"/>
        <v>6</v>
      </c>
      <c r="CU4" s="28">
        <f t="shared" si="3"/>
        <v>7</v>
      </c>
      <c r="CV4" s="28">
        <f t="shared" si="3"/>
        <v>6</v>
      </c>
      <c r="CW4" s="28">
        <f t="shared" si="3"/>
        <v>7</v>
      </c>
      <c r="CX4" s="28">
        <f t="shared" si="3"/>
        <v>7</v>
      </c>
      <c r="CY4" s="28">
        <f t="shared" si="3"/>
        <v>6</v>
      </c>
      <c r="CZ4" s="28">
        <f t="shared" si="3"/>
        <v>6</v>
      </c>
      <c r="DA4" s="28">
        <f t="shared" si="3"/>
        <v>6</v>
      </c>
      <c r="DB4" s="28">
        <f t="shared" si="3"/>
        <v>7</v>
      </c>
      <c r="DC4" s="28">
        <f t="shared" si="3"/>
        <v>6</v>
      </c>
      <c r="DD4" s="38" t="s">
        <v>8</v>
      </c>
      <c r="DE4" s="118"/>
      <c r="DF4" s="175">
        <v>2294</v>
      </c>
      <c r="DG4" s="176"/>
      <c r="DH4" s="28">
        <f aca="true" t="shared" si="4" ref="DH4:EB4">COUNTIF(DH7:DH17,"●")</f>
        <v>4</v>
      </c>
      <c r="DI4" s="28">
        <f t="shared" si="4"/>
        <v>2</v>
      </c>
      <c r="DJ4" s="28">
        <f t="shared" si="4"/>
        <v>4</v>
      </c>
      <c r="DK4" s="28">
        <f t="shared" si="4"/>
        <v>0</v>
      </c>
      <c r="DL4" s="28">
        <f t="shared" si="4"/>
        <v>1</v>
      </c>
      <c r="DM4" s="28">
        <f t="shared" si="4"/>
        <v>5</v>
      </c>
      <c r="DN4" s="28">
        <f t="shared" si="4"/>
        <v>3</v>
      </c>
      <c r="DO4" s="28">
        <f t="shared" si="4"/>
        <v>6</v>
      </c>
      <c r="DP4" s="28">
        <f t="shared" si="4"/>
        <v>3</v>
      </c>
      <c r="DQ4" s="28">
        <f t="shared" si="4"/>
        <v>6</v>
      </c>
      <c r="DR4" s="28">
        <f t="shared" si="4"/>
        <v>4</v>
      </c>
      <c r="DS4" s="28">
        <f t="shared" si="4"/>
        <v>4</v>
      </c>
      <c r="DT4" s="28">
        <f t="shared" si="4"/>
        <v>6</v>
      </c>
      <c r="DU4" s="28">
        <f t="shared" si="4"/>
        <v>4</v>
      </c>
      <c r="DV4" s="28">
        <f t="shared" si="4"/>
        <v>2</v>
      </c>
      <c r="DW4" s="28">
        <f t="shared" si="4"/>
        <v>3</v>
      </c>
      <c r="DX4" s="28">
        <f t="shared" si="4"/>
        <v>2</v>
      </c>
      <c r="DY4" s="28">
        <f t="shared" si="4"/>
        <v>2</v>
      </c>
      <c r="DZ4" s="28">
        <f t="shared" si="4"/>
        <v>3</v>
      </c>
      <c r="EA4" s="28">
        <f t="shared" si="4"/>
        <v>2</v>
      </c>
      <c r="EB4" s="28">
        <f t="shared" si="4"/>
        <v>2</v>
      </c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</row>
    <row r="5" spans="1:132" ht="18" customHeight="1">
      <c r="A5" s="155" t="s">
        <v>26</v>
      </c>
      <c r="B5" s="156"/>
      <c r="C5" s="156"/>
      <c r="D5" s="156"/>
      <c r="E5" s="156"/>
      <c r="F5" s="156"/>
      <c r="G5" s="157"/>
      <c r="H5" s="6" t="s">
        <v>9</v>
      </c>
      <c r="I5" s="117"/>
      <c r="J5" s="209"/>
      <c r="K5" s="210"/>
      <c r="L5" s="204">
        <f>AF4*10+I4*10+I5*20+(J7+J8+J9+J10+J11+J12+J13+J14+J15+J17)</f>
        <v>65</v>
      </c>
      <c r="M5" s="204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6"/>
      <c r="AG5" s="6" t="s">
        <v>9</v>
      </c>
      <c r="AH5" s="117">
        <f>COUNTIF(AH7:AH17,"등반")</f>
        <v>0</v>
      </c>
      <c r="AI5" s="177"/>
      <c r="AJ5" s="178"/>
      <c r="AK5" s="204">
        <f>BE4*10+AH4*10+AH5*20+(AI7+AI8+AI9+AI10+AI11+AI12+AI13+AI14+AI15+AI17)</f>
        <v>40</v>
      </c>
      <c r="AL5" s="204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6"/>
      <c r="BF5" s="6" t="s">
        <v>9</v>
      </c>
      <c r="BG5" s="117">
        <f>COUNTIF(BG7:BG17,"등반")</f>
        <v>0</v>
      </c>
      <c r="BH5" s="177"/>
      <c r="BI5" s="178"/>
      <c r="BJ5" s="204">
        <f>CD4*10+BG4*10+BG5*20+(BH7+BH8+BH9+BH10+BH11+BH12+BH13+BH14+BH15+BH17)</f>
        <v>49</v>
      </c>
      <c r="BK5" s="204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6"/>
      <c r="CE5" s="42" t="s">
        <v>9</v>
      </c>
      <c r="CF5" s="117"/>
      <c r="CG5" s="177"/>
      <c r="CH5" s="178"/>
      <c r="CI5" s="204">
        <f>DC4*10+CF4*10+CF5*20+(CG7+CG8+CG9+CG10+CG11+CG12+CG13+CG14+CG15+CG17)</f>
        <v>188</v>
      </c>
      <c r="CJ5" s="204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6"/>
      <c r="DD5" s="39" t="s">
        <v>9</v>
      </c>
      <c r="DE5" s="117"/>
      <c r="DF5" s="177"/>
      <c r="DG5" s="178"/>
      <c r="DH5" s="204">
        <f>EB4*10+DE4*10+DE5*20+(DF7+DF8+DF9+DF10+DF11+DF12+DF13+DF14+DF15+DF17)</f>
        <v>56</v>
      </c>
      <c r="DI5" s="204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6"/>
    </row>
    <row r="6" spans="1:132" ht="18" customHeight="1">
      <c r="A6" s="158"/>
      <c r="B6" s="159"/>
      <c r="C6" s="159"/>
      <c r="D6" s="159"/>
      <c r="E6" s="159"/>
      <c r="F6" s="159"/>
      <c r="G6" s="160"/>
      <c r="H6" s="4" t="s">
        <v>10</v>
      </c>
      <c r="I6" s="4" t="s">
        <v>11</v>
      </c>
      <c r="J6" s="4" t="s">
        <v>58</v>
      </c>
      <c r="K6" s="4" t="s">
        <v>12</v>
      </c>
      <c r="L6" s="24">
        <v>1</v>
      </c>
      <c r="M6" s="24">
        <v>2</v>
      </c>
      <c r="N6" s="127">
        <v>3</v>
      </c>
      <c r="O6" s="127">
        <v>4</v>
      </c>
      <c r="P6" s="127">
        <v>5</v>
      </c>
      <c r="Q6" s="127">
        <v>6</v>
      </c>
      <c r="R6" s="127">
        <v>7</v>
      </c>
      <c r="S6" s="127">
        <v>8</v>
      </c>
      <c r="T6" s="127">
        <v>9</v>
      </c>
      <c r="U6" s="127">
        <v>10</v>
      </c>
      <c r="V6" s="127">
        <v>11</v>
      </c>
      <c r="W6" s="127">
        <v>12</v>
      </c>
      <c r="X6" s="127">
        <v>13</v>
      </c>
      <c r="Y6" s="127">
        <v>14</v>
      </c>
      <c r="Z6" s="127">
        <v>15</v>
      </c>
      <c r="AA6" s="127">
        <v>16</v>
      </c>
      <c r="AB6" s="127">
        <v>17</v>
      </c>
      <c r="AC6" s="24">
        <v>18</v>
      </c>
      <c r="AD6" s="24">
        <v>19</v>
      </c>
      <c r="AE6" s="24">
        <v>20</v>
      </c>
      <c r="AF6" s="147">
        <v>21</v>
      </c>
      <c r="AG6" s="38" t="s">
        <v>10</v>
      </c>
      <c r="AH6" s="4" t="s">
        <v>11</v>
      </c>
      <c r="AI6" s="4" t="s">
        <v>57</v>
      </c>
      <c r="AJ6" s="4" t="s">
        <v>12</v>
      </c>
      <c r="AK6" s="24">
        <v>1</v>
      </c>
      <c r="AL6" s="24">
        <v>2</v>
      </c>
      <c r="AM6" s="127">
        <v>3</v>
      </c>
      <c r="AN6" s="127">
        <v>4</v>
      </c>
      <c r="AO6" s="127">
        <v>5</v>
      </c>
      <c r="AP6" s="127">
        <v>6</v>
      </c>
      <c r="AQ6" s="127">
        <v>7</v>
      </c>
      <c r="AR6" s="127">
        <v>8</v>
      </c>
      <c r="AS6" s="127">
        <v>9</v>
      </c>
      <c r="AT6" s="127">
        <v>10</v>
      </c>
      <c r="AU6" s="127">
        <v>11</v>
      </c>
      <c r="AV6" s="127">
        <v>12</v>
      </c>
      <c r="AW6" s="127">
        <v>13</v>
      </c>
      <c r="AX6" s="127">
        <v>14</v>
      </c>
      <c r="AY6" s="127">
        <v>15</v>
      </c>
      <c r="AZ6" s="127">
        <v>16</v>
      </c>
      <c r="BA6" s="127">
        <v>17</v>
      </c>
      <c r="BB6" s="127">
        <v>18</v>
      </c>
      <c r="BC6" s="127">
        <v>19</v>
      </c>
      <c r="BD6" s="127">
        <v>20</v>
      </c>
      <c r="BE6" s="147">
        <v>21</v>
      </c>
      <c r="BF6" s="38" t="s">
        <v>10</v>
      </c>
      <c r="BG6" s="4" t="s">
        <v>11</v>
      </c>
      <c r="BH6" s="4" t="s">
        <v>57</v>
      </c>
      <c r="BI6" s="4" t="s">
        <v>12</v>
      </c>
      <c r="BJ6" s="24">
        <v>1</v>
      </c>
      <c r="BK6" s="24">
        <v>2</v>
      </c>
      <c r="BL6" s="127">
        <v>3</v>
      </c>
      <c r="BM6" s="127">
        <v>4</v>
      </c>
      <c r="BN6" s="127">
        <v>5</v>
      </c>
      <c r="BO6" s="127">
        <v>6</v>
      </c>
      <c r="BP6" s="127">
        <v>7</v>
      </c>
      <c r="BQ6" s="127">
        <v>8</v>
      </c>
      <c r="BR6" s="127">
        <v>9</v>
      </c>
      <c r="BS6" s="127">
        <v>10</v>
      </c>
      <c r="BT6" s="127">
        <v>11</v>
      </c>
      <c r="BU6" s="127">
        <v>12</v>
      </c>
      <c r="BV6" s="127">
        <v>13</v>
      </c>
      <c r="BW6" s="127">
        <v>14</v>
      </c>
      <c r="BX6" s="127">
        <v>15</v>
      </c>
      <c r="BY6" s="127">
        <v>16</v>
      </c>
      <c r="BZ6" s="127">
        <v>17</v>
      </c>
      <c r="CA6" s="127">
        <v>18</v>
      </c>
      <c r="CB6" s="127">
        <v>19</v>
      </c>
      <c r="CC6" s="127">
        <v>20</v>
      </c>
      <c r="CD6" s="147">
        <v>21</v>
      </c>
      <c r="CE6" s="41" t="s">
        <v>10</v>
      </c>
      <c r="CF6" s="4" t="s">
        <v>11</v>
      </c>
      <c r="CG6" s="4" t="s">
        <v>58</v>
      </c>
      <c r="CH6" s="4" t="s">
        <v>12</v>
      </c>
      <c r="CI6" s="24">
        <v>1</v>
      </c>
      <c r="CJ6" s="24">
        <v>2</v>
      </c>
      <c r="CK6" s="127">
        <v>3</v>
      </c>
      <c r="CL6" s="127">
        <v>4</v>
      </c>
      <c r="CM6" s="127">
        <v>5</v>
      </c>
      <c r="CN6" s="127">
        <v>6</v>
      </c>
      <c r="CO6" s="127">
        <v>7</v>
      </c>
      <c r="CP6" s="127">
        <v>8</v>
      </c>
      <c r="CQ6" s="127">
        <v>9</v>
      </c>
      <c r="CR6" s="127">
        <v>10</v>
      </c>
      <c r="CS6" s="127">
        <v>11</v>
      </c>
      <c r="CT6" s="127">
        <v>12</v>
      </c>
      <c r="CU6" s="127">
        <v>13</v>
      </c>
      <c r="CV6" s="127">
        <v>14</v>
      </c>
      <c r="CW6" s="127">
        <v>15</v>
      </c>
      <c r="CX6" s="127">
        <v>16</v>
      </c>
      <c r="CY6" s="127">
        <v>17</v>
      </c>
      <c r="CZ6" s="127">
        <v>18</v>
      </c>
      <c r="DA6" s="127">
        <v>19</v>
      </c>
      <c r="DB6" s="127">
        <v>20</v>
      </c>
      <c r="DC6" s="147">
        <v>21</v>
      </c>
      <c r="DD6" s="38" t="s">
        <v>10</v>
      </c>
      <c r="DE6" s="93" t="s">
        <v>11</v>
      </c>
      <c r="DF6" s="93" t="s">
        <v>57</v>
      </c>
      <c r="DG6" s="93" t="s">
        <v>12</v>
      </c>
      <c r="DH6" s="24">
        <v>1</v>
      </c>
      <c r="DI6" s="24">
        <v>2</v>
      </c>
      <c r="DJ6" s="127">
        <v>3</v>
      </c>
      <c r="DK6" s="127">
        <v>4</v>
      </c>
      <c r="DL6" s="127">
        <v>5</v>
      </c>
      <c r="DM6" s="127">
        <v>6</v>
      </c>
      <c r="DN6" s="127">
        <v>7</v>
      </c>
      <c r="DO6" s="127">
        <v>8</v>
      </c>
      <c r="DP6" s="127">
        <v>9</v>
      </c>
      <c r="DQ6" s="127">
        <v>10</v>
      </c>
      <c r="DR6" s="127">
        <v>11</v>
      </c>
      <c r="DS6" s="127">
        <v>12</v>
      </c>
      <c r="DT6" s="127">
        <v>13</v>
      </c>
      <c r="DU6" s="127">
        <v>14</v>
      </c>
      <c r="DV6" s="127">
        <v>15</v>
      </c>
      <c r="DW6" s="127">
        <v>16</v>
      </c>
      <c r="DX6" s="127">
        <v>17</v>
      </c>
      <c r="DY6" s="127">
        <v>18</v>
      </c>
      <c r="DZ6" s="127">
        <v>19</v>
      </c>
      <c r="EA6" s="127">
        <v>20</v>
      </c>
      <c r="EB6" s="147">
        <v>21</v>
      </c>
    </row>
    <row r="7" spans="1:132" ht="18" customHeight="1">
      <c r="A7" s="94" t="s">
        <v>11</v>
      </c>
      <c r="B7" s="234" t="s">
        <v>27</v>
      </c>
      <c r="C7" s="235"/>
      <c r="D7" s="216" t="s">
        <v>6</v>
      </c>
      <c r="E7" s="216"/>
      <c r="F7" s="216" t="s">
        <v>20</v>
      </c>
      <c r="G7" s="217"/>
      <c r="H7" s="95" t="s">
        <v>68</v>
      </c>
      <c r="I7" s="30" t="s">
        <v>22</v>
      </c>
      <c r="J7" s="96">
        <v>6</v>
      </c>
      <c r="K7" s="24">
        <f aca="true" t="shared" si="5" ref="K7:K12">COUNTIF(L7:AF7,"●")</f>
        <v>21</v>
      </c>
      <c r="L7" s="74" t="s">
        <v>149</v>
      </c>
      <c r="M7" s="74" t="s">
        <v>149</v>
      </c>
      <c r="N7" s="125" t="s">
        <v>101</v>
      </c>
      <c r="O7" s="125" t="s">
        <v>101</v>
      </c>
      <c r="P7" s="125" t="s">
        <v>101</v>
      </c>
      <c r="Q7" s="125" t="s">
        <v>101</v>
      </c>
      <c r="R7" s="125" t="s">
        <v>101</v>
      </c>
      <c r="S7" s="125" t="s">
        <v>101</v>
      </c>
      <c r="T7" s="125" t="s">
        <v>101</v>
      </c>
      <c r="U7" s="125" t="s">
        <v>101</v>
      </c>
      <c r="V7" s="125" t="s">
        <v>101</v>
      </c>
      <c r="W7" s="125" t="s">
        <v>101</v>
      </c>
      <c r="X7" s="125" t="s">
        <v>101</v>
      </c>
      <c r="Y7" s="125" t="s">
        <v>101</v>
      </c>
      <c r="Z7" s="125" t="s">
        <v>101</v>
      </c>
      <c r="AA7" s="125" t="s">
        <v>101</v>
      </c>
      <c r="AB7" s="125" t="s">
        <v>101</v>
      </c>
      <c r="AC7" s="74" t="s">
        <v>101</v>
      </c>
      <c r="AD7" s="74" t="s">
        <v>101</v>
      </c>
      <c r="AE7" s="74" t="s">
        <v>101</v>
      </c>
      <c r="AF7" s="19" t="s">
        <v>101</v>
      </c>
      <c r="AG7" s="97" t="s">
        <v>72</v>
      </c>
      <c r="AH7" s="30" t="s">
        <v>234</v>
      </c>
      <c r="AI7" s="98"/>
      <c r="AJ7" s="24">
        <f>COUNTIF(AK7:BE7,"●")</f>
        <v>17</v>
      </c>
      <c r="AK7" s="74" t="s">
        <v>149</v>
      </c>
      <c r="AL7" s="74" t="s">
        <v>149</v>
      </c>
      <c r="AM7" s="125" t="s">
        <v>101</v>
      </c>
      <c r="AN7" s="125" t="s">
        <v>101</v>
      </c>
      <c r="AO7" s="125" t="s">
        <v>101</v>
      </c>
      <c r="AP7" s="125" t="s">
        <v>101</v>
      </c>
      <c r="AQ7" s="125" t="s">
        <v>101</v>
      </c>
      <c r="AR7" s="125" t="s">
        <v>101</v>
      </c>
      <c r="AS7" s="125" t="s">
        <v>101</v>
      </c>
      <c r="AT7" s="125" t="s">
        <v>101</v>
      </c>
      <c r="AU7" s="125" t="s">
        <v>101</v>
      </c>
      <c r="AV7" s="125" t="s">
        <v>101</v>
      </c>
      <c r="AW7" s="125" t="s">
        <v>101</v>
      </c>
      <c r="AX7" s="125" t="s">
        <v>101</v>
      </c>
      <c r="AY7" s="125"/>
      <c r="AZ7" s="125"/>
      <c r="BA7" s="125"/>
      <c r="BB7" s="125"/>
      <c r="BC7" s="125" t="s">
        <v>101</v>
      </c>
      <c r="BD7" s="125" t="s">
        <v>101</v>
      </c>
      <c r="BE7" s="19" t="s">
        <v>101</v>
      </c>
      <c r="BF7" s="97" t="s">
        <v>75</v>
      </c>
      <c r="BG7" s="30" t="s">
        <v>22</v>
      </c>
      <c r="BH7" s="98">
        <v>15</v>
      </c>
      <c r="BI7" s="24">
        <f>COUNTIF(BJ7:CD7,"●")</f>
        <v>21</v>
      </c>
      <c r="BJ7" s="74" t="s">
        <v>149</v>
      </c>
      <c r="BK7" s="74" t="s">
        <v>149</v>
      </c>
      <c r="BL7" s="125" t="s">
        <v>101</v>
      </c>
      <c r="BM7" s="125" t="s">
        <v>101</v>
      </c>
      <c r="BN7" s="125" t="s">
        <v>101</v>
      </c>
      <c r="BO7" s="125" t="s">
        <v>101</v>
      </c>
      <c r="BP7" s="125" t="s">
        <v>101</v>
      </c>
      <c r="BQ7" s="125" t="s">
        <v>101</v>
      </c>
      <c r="BR7" s="125" t="s">
        <v>101</v>
      </c>
      <c r="BS7" s="125" t="s">
        <v>101</v>
      </c>
      <c r="BT7" s="125" t="s">
        <v>101</v>
      </c>
      <c r="BU7" s="125" t="s">
        <v>101</v>
      </c>
      <c r="BV7" s="125" t="s">
        <v>101</v>
      </c>
      <c r="BW7" s="125" t="s">
        <v>101</v>
      </c>
      <c r="BX7" s="125" t="s">
        <v>101</v>
      </c>
      <c r="BY7" s="125" t="s">
        <v>101</v>
      </c>
      <c r="BZ7" s="125" t="s">
        <v>101</v>
      </c>
      <c r="CA7" s="125" t="s">
        <v>101</v>
      </c>
      <c r="CB7" s="125" t="s">
        <v>101</v>
      </c>
      <c r="CC7" s="125" t="s">
        <v>101</v>
      </c>
      <c r="CD7" s="19" t="s">
        <v>101</v>
      </c>
      <c r="CE7" s="97" t="s">
        <v>80</v>
      </c>
      <c r="CF7" s="30" t="s">
        <v>22</v>
      </c>
      <c r="CG7" s="98"/>
      <c r="CH7" s="24">
        <f>COUNTIF(CI7:DC7,"●")</f>
        <v>18</v>
      </c>
      <c r="CI7" s="74" t="s">
        <v>149</v>
      </c>
      <c r="CJ7" s="74" t="s">
        <v>149</v>
      </c>
      <c r="CK7" s="125" t="s">
        <v>101</v>
      </c>
      <c r="CL7" s="125"/>
      <c r="CM7" s="125" t="s">
        <v>101</v>
      </c>
      <c r="CN7" s="125" t="s">
        <v>101</v>
      </c>
      <c r="CO7" s="125" t="s">
        <v>101</v>
      </c>
      <c r="CP7" s="125" t="s">
        <v>101</v>
      </c>
      <c r="CQ7" s="125" t="s">
        <v>101</v>
      </c>
      <c r="CR7" s="125"/>
      <c r="CS7" s="125"/>
      <c r="CT7" s="125" t="s">
        <v>101</v>
      </c>
      <c r="CU7" s="125" t="s">
        <v>101</v>
      </c>
      <c r="CV7" s="125" t="s">
        <v>101</v>
      </c>
      <c r="CW7" s="125" t="s">
        <v>101</v>
      </c>
      <c r="CX7" s="125" t="s">
        <v>101</v>
      </c>
      <c r="CY7" s="125" t="s">
        <v>101</v>
      </c>
      <c r="CZ7" s="125" t="s">
        <v>101</v>
      </c>
      <c r="DA7" s="125" t="s">
        <v>101</v>
      </c>
      <c r="DB7" s="125" t="s">
        <v>101</v>
      </c>
      <c r="DC7" s="19" t="s">
        <v>101</v>
      </c>
      <c r="DD7" s="97" t="s">
        <v>87</v>
      </c>
      <c r="DE7" s="30" t="s">
        <v>22</v>
      </c>
      <c r="DF7" s="98"/>
      <c r="DG7" s="24">
        <f aca="true" t="shared" si="6" ref="DG7:DG14">COUNTIF(DH7:EB7,"●")</f>
        <v>1</v>
      </c>
      <c r="DH7" s="18"/>
      <c r="DI7" s="18"/>
      <c r="DJ7" s="35"/>
      <c r="DK7" s="35"/>
      <c r="DL7" s="35"/>
      <c r="DM7" s="35" t="s">
        <v>101</v>
      </c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19"/>
    </row>
    <row r="8" spans="1:132" ht="18" customHeight="1">
      <c r="A8" s="22" t="s">
        <v>28</v>
      </c>
      <c r="B8" s="163">
        <f>F8/D8</f>
        <v>0.6666666666666666</v>
      </c>
      <c r="C8" s="164"/>
      <c r="D8" s="165">
        <f>I3+AH3+BG3</f>
        <v>15</v>
      </c>
      <c r="E8" s="166"/>
      <c r="F8" s="232">
        <f>AF4+BE4+CD4</f>
        <v>10</v>
      </c>
      <c r="G8" s="233"/>
      <c r="H8" s="95" t="s">
        <v>69</v>
      </c>
      <c r="I8" s="30" t="s">
        <v>22</v>
      </c>
      <c r="J8" s="96">
        <v>7</v>
      </c>
      <c r="K8" s="24">
        <f t="shared" si="5"/>
        <v>19</v>
      </c>
      <c r="L8" s="74" t="s">
        <v>149</v>
      </c>
      <c r="M8" s="74" t="s">
        <v>149</v>
      </c>
      <c r="N8" s="125" t="s">
        <v>101</v>
      </c>
      <c r="O8" s="125"/>
      <c r="P8" s="125" t="s">
        <v>101</v>
      </c>
      <c r="Q8" s="125" t="s">
        <v>101</v>
      </c>
      <c r="R8" s="125" t="s">
        <v>101</v>
      </c>
      <c r="S8" s="125" t="s">
        <v>101</v>
      </c>
      <c r="T8" s="125"/>
      <c r="U8" s="125" t="s">
        <v>101</v>
      </c>
      <c r="V8" s="125" t="s">
        <v>101</v>
      </c>
      <c r="W8" s="125" t="s">
        <v>101</v>
      </c>
      <c r="X8" s="125" t="s">
        <v>101</v>
      </c>
      <c r="Y8" s="125" t="s">
        <v>101</v>
      </c>
      <c r="Z8" s="125" t="s">
        <v>101</v>
      </c>
      <c r="AA8" s="125" t="s">
        <v>101</v>
      </c>
      <c r="AB8" s="19" t="s">
        <v>101</v>
      </c>
      <c r="AC8" s="18" t="s">
        <v>101</v>
      </c>
      <c r="AD8" s="18" t="s">
        <v>101</v>
      </c>
      <c r="AE8" s="18" t="s">
        <v>101</v>
      </c>
      <c r="AF8" s="19" t="s">
        <v>101</v>
      </c>
      <c r="AG8" s="97" t="s">
        <v>73</v>
      </c>
      <c r="AH8" s="30" t="s">
        <v>234</v>
      </c>
      <c r="AI8" s="98"/>
      <c r="AJ8" s="24">
        <f>COUNTIF(AK8:BE8,"●")</f>
        <v>18</v>
      </c>
      <c r="AK8" s="74" t="s">
        <v>149</v>
      </c>
      <c r="AL8" s="74" t="s">
        <v>149</v>
      </c>
      <c r="AM8" s="125" t="s">
        <v>101</v>
      </c>
      <c r="AN8" s="125"/>
      <c r="AO8" s="125" t="s">
        <v>101</v>
      </c>
      <c r="AP8" s="125" t="s">
        <v>101</v>
      </c>
      <c r="AQ8" s="125" t="s">
        <v>101</v>
      </c>
      <c r="AR8" s="125" t="s">
        <v>101</v>
      </c>
      <c r="AS8" s="125" t="s">
        <v>101</v>
      </c>
      <c r="AT8" s="125" t="s">
        <v>101</v>
      </c>
      <c r="AU8" s="125" t="s">
        <v>101</v>
      </c>
      <c r="AV8" s="125" t="s">
        <v>101</v>
      </c>
      <c r="AW8" s="125" t="s">
        <v>101</v>
      </c>
      <c r="AX8" s="125" t="s">
        <v>101</v>
      </c>
      <c r="AY8" s="125" t="s">
        <v>101</v>
      </c>
      <c r="AZ8" s="125" t="s">
        <v>101</v>
      </c>
      <c r="BA8" s="125"/>
      <c r="BB8" s="125" t="s">
        <v>101</v>
      </c>
      <c r="BC8" s="125"/>
      <c r="BD8" s="125" t="s">
        <v>101</v>
      </c>
      <c r="BE8" s="19" t="s">
        <v>101</v>
      </c>
      <c r="BF8" s="97" t="s">
        <v>76</v>
      </c>
      <c r="BG8" s="30" t="s">
        <v>22</v>
      </c>
      <c r="BH8" s="98"/>
      <c r="BI8" s="24">
        <f>COUNTIF(BJ8:CD8,"●")</f>
        <v>9</v>
      </c>
      <c r="BJ8" s="74" t="s">
        <v>149</v>
      </c>
      <c r="BK8" s="74" t="s">
        <v>149</v>
      </c>
      <c r="BL8" s="125"/>
      <c r="BM8" s="125"/>
      <c r="BN8" s="125" t="s">
        <v>101</v>
      </c>
      <c r="BO8" s="125" t="s">
        <v>101</v>
      </c>
      <c r="BP8" s="125" t="s">
        <v>101</v>
      </c>
      <c r="BQ8" s="125"/>
      <c r="BR8" s="125" t="s">
        <v>101</v>
      </c>
      <c r="BS8" s="125"/>
      <c r="BT8" s="125" t="s">
        <v>101</v>
      </c>
      <c r="BU8" s="125"/>
      <c r="BV8" s="125"/>
      <c r="BW8" s="125" t="s">
        <v>101</v>
      </c>
      <c r="BX8" s="125" t="s">
        <v>101</v>
      </c>
      <c r="BY8" s="125"/>
      <c r="BZ8" s="125"/>
      <c r="CA8" s="125"/>
      <c r="CB8" s="125"/>
      <c r="CC8" s="125"/>
      <c r="CD8" s="19"/>
      <c r="CE8" s="97" t="s">
        <v>81</v>
      </c>
      <c r="CF8" s="30" t="s">
        <v>22</v>
      </c>
      <c r="CG8" s="98"/>
      <c r="CH8" s="24">
        <f aca="true" t="shared" si="7" ref="CH8:CH15">COUNTIF(CI8:DC8,"●")</f>
        <v>0</v>
      </c>
      <c r="CI8" s="18"/>
      <c r="CJ8" s="18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19"/>
      <c r="DD8" s="97" t="s">
        <v>88</v>
      </c>
      <c r="DE8" s="30" t="s">
        <v>22</v>
      </c>
      <c r="DF8" s="98"/>
      <c r="DG8" s="24">
        <f t="shared" si="6"/>
        <v>0</v>
      </c>
      <c r="DH8" s="18"/>
      <c r="DI8" s="18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19"/>
    </row>
    <row r="9" spans="1:132" ht="18" customHeight="1">
      <c r="A9" s="22" t="s">
        <v>13</v>
      </c>
      <c r="B9" s="163">
        <f>F9/D9</f>
        <v>0.5172413793103449</v>
      </c>
      <c r="C9" s="164"/>
      <c r="D9" s="165">
        <f>CF3+DE3+I20+AH20</f>
        <v>29</v>
      </c>
      <c r="E9" s="166"/>
      <c r="F9" s="234">
        <f>DC4+EB4+AF21+BE21</f>
        <v>15</v>
      </c>
      <c r="G9" s="236"/>
      <c r="H9" s="95" t="s">
        <v>70</v>
      </c>
      <c r="I9" s="30" t="s">
        <v>22</v>
      </c>
      <c r="J9" s="96"/>
      <c r="K9" s="24">
        <f t="shared" si="5"/>
        <v>13</v>
      </c>
      <c r="L9" s="74" t="s">
        <v>149</v>
      </c>
      <c r="M9" s="74" t="s">
        <v>149</v>
      </c>
      <c r="N9" s="125" t="s">
        <v>101</v>
      </c>
      <c r="O9" s="125"/>
      <c r="P9" s="125" t="s">
        <v>101</v>
      </c>
      <c r="Q9" s="125" t="s">
        <v>101</v>
      </c>
      <c r="R9" s="125" t="s">
        <v>101</v>
      </c>
      <c r="S9" s="125" t="s">
        <v>101</v>
      </c>
      <c r="T9" s="125"/>
      <c r="U9" s="125" t="s">
        <v>101</v>
      </c>
      <c r="V9" s="125" t="s">
        <v>101</v>
      </c>
      <c r="W9" s="125" t="s">
        <v>101</v>
      </c>
      <c r="X9" s="125" t="s">
        <v>101</v>
      </c>
      <c r="Y9" s="125" t="s">
        <v>101</v>
      </c>
      <c r="Z9" s="125"/>
      <c r="AA9" s="125"/>
      <c r="AB9" s="125"/>
      <c r="AC9" s="74"/>
      <c r="AD9" s="74" t="s">
        <v>101</v>
      </c>
      <c r="AE9" s="74"/>
      <c r="AF9" s="19"/>
      <c r="AG9" s="97" t="s">
        <v>104</v>
      </c>
      <c r="AH9" s="30" t="s">
        <v>22</v>
      </c>
      <c r="AI9" s="98"/>
      <c r="AJ9" s="24">
        <f>COUNTIF(AK9:BE9,"●")</f>
        <v>18</v>
      </c>
      <c r="AK9" s="18" t="s">
        <v>101</v>
      </c>
      <c r="AL9" s="18" t="s">
        <v>101</v>
      </c>
      <c r="AM9" s="35" t="s">
        <v>101</v>
      </c>
      <c r="AN9" s="35" t="s">
        <v>101</v>
      </c>
      <c r="AO9" s="35" t="s">
        <v>101</v>
      </c>
      <c r="AP9" s="35" t="s">
        <v>101</v>
      </c>
      <c r="AQ9" s="35" t="s">
        <v>101</v>
      </c>
      <c r="AR9" s="35" t="s">
        <v>101</v>
      </c>
      <c r="AS9" s="35" t="s">
        <v>101</v>
      </c>
      <c r="AT9" s="35"/>
      <c r="AU9" s="35" t="s">
        <v>101</v>
      </c>
      <c r="AV9" s="35"/>
      <c r="AW9" s="35" t="s">
        <v>101</v>
      </c>
      <c r="AX9" s="35" t="s">
        <v>101</v>
      </c>
      <c r="AY9" s="35" t="s">
        <v>101</v>
      </c>
      <c r="AZ9" s="35" t="s">
        <v>101</v>
      </c>
      <c r="BA9" s="35" t="s">
        <v>101</v>
      </c>
      <c r="BB9" s="35" t="s">
        <v>101</v>
      </c>
      <c r="BC9" s="35"/>
      <c r="BD9" s="35" t="s">
        <v>101</v>
      </c>
      <c r="BE9" s="19" t="s">
        <v>101</v>
      </c>
      <c r="BF9" s="97" t="s">
        <v>77</v>
      </c>
      <c r="BG9" s="30" t="s">
        <v>22</v>
      </c>
      <c r="BH9" s="98"/>
      <c r="BI9" s="24">
        <f>COUNTIF(BJ9:CD9,"●")</f>
        <v>9</v>
      </c>
      <c r="BJ9" s="74" t="s">
        <v>149</v>
      </c>
      <c r="BK9" s="74" t="s">
        <v>149</v>
      </c>
      <c r="BL9" s="125"/>
      <c r="BM9" s="125"/>
      <c r="BN9" s="125" t="s">
        <v>101</v>
      </c>
      <c r="BO9" s="125" t="s">
        <v>101</v>
      </c>
      <c r="BP9" s="125" t="s">
        <v>101</v>
      </c>
      <c r="BQ9" s="125"/>
      <c r="BR9" s="125" t="s">
        <v>101</v>
      </c>
      <c r="BS9" s="125"/>
      <c r="BT9" s="125" t="s">
        <v>101</v>
      </c>
      <c r="BU9" s="125"/>
      <c r="BV9" s="125"/>
      <c r="BW9" s="125" t="s">
        <v>101</v>
      </c>
      <c r="BX9" s="125" t="s">
        <v>101</v>
      </c>
      <c r="BY9" s="125"/>
      <c r="BZ9" s="125"/>
      <c r="CA9" s="125"/>
      <c r="CB9" s="125"/>
      <c r="CC9" s="125"/>
      <c r="CD9" s="19"/>
      <c r="CE9" s="97" t="s">
        <v>82</v>
      </c>
      <c r="CF9" s="30" t="s">
        <v>22</v>
      </c>
      <c r="CG9" s="98">
        <v>8</v>
      </c>
      <c r="CH9" s="24">
        <f t="shared" si="7"/>
        <v>18</v>
      </c>
      <c r="CI9" s="74" t="s">
        <v>149</v>
      </c>
      <c r="CJ9" s="74" t="s">
        <v>149</v>
      </c>
      <c r="CK9" s="125" t="s">
        <v>101</v>
      </c>
      <c r="CL9" s="125"/>
      <c r="CM9" s="125" t="s">
        <v>101</v>
      </c>
      <c r="CN9" s="125" t="s">
        <v>101</v>
      </c>
      <c r="CO9" s="125" t="s">
        <v>101</v>
      </c>
      <c r="CP9" s="125" t="s">
        <v>101</v>
      </c>
      <c r="CQ9" s="125" t="s">
        <v>101</v>
      </c>
      <c r="CR9" s="125" t="s">
        <v>101</v>
      </c>
      <c r="CS9" s="125" t="s">
        <v>101</v>
      </c>
      <c r="CT9" s="125" t="s">
        <v>101</v>
      </c>
      <c r="CU9" s="125" t="s">
        <v>101</v>
      </c>
      <c r="CV9" s="125" t="s">
        <v>101</v>
      </c>
      <c r="CW9" s="125" t="s">
        <v>101</v>
      </c>
      <c r="CX9" s="125" t="s">
        <v>101</v>
      </c>
      <c r="CY9" s="125"/>
      <c r="CZ9" s="125" t="s">
        <v>101</v>
      </c>
      <c r="DA9" s="125"/>
      <c r="DB9" s="125" t="s">
        <v>101</v>
      </c>
      <c r="DC9" s="19" t="s">
        <v>101</v>
      </c>
      <c r="DD9" s="97" t="s">
        <v>92</v>
      </c>
      <c r="DE9" s="30" t="s">
        <v>22</v>
      </c>
      <c r="DF9" s="98"/>
      <c r="DG9" s="24">
        <f t="shared" si="6"/>
        <v>8</v>
      </c>
      <c r="DH9" s="18"/>
      <c r="DI9" s="18"/>
      <c r="DJ9" s="35" t="s">
        <v>101</v>
      </c>
      <c r="DK9" s="35"/>
      <c r="DL9" s="35"/>
      <c r="DM9" s="35" t="s">
        <v>101</v>
      </c>
      <c r="DN9" s="35" t="s">
        <v>101</v>
      </c>
      <c r="DO9" s="35" t="s">
        <v>101</v>
      </c>
      <c r="DP9" s="35" t="s">
        <v>101</v>
      </c>
      <c r="DQ9" s="35" t="s">
        <v>101</v>
      </c>
      <c r="DR9" s="35"/>
      <c r="DS9" s="35"/>
      <c r="DT9" s="35" t="s">
        <v>101</v>
      </c>
      <c r="DU9" s="35" t="s">
        <v>101</v>
      </c>
      <c r="DV9" s="35"/>
      <c r="DW9" s="35"/>
      <c r="DX9" s="35"/>
      <c r="DY9" s="35"/>
      <c r="DZ9" s="35"/>
      <c r="EA9" s="35"/>
      <c r="EB9" s="19"/>
    </row>
    <row r="10" spans="1:132" ht="18" customHeight="1">
      <c r="A10" s="22" t="s">
        <v>14</v>
      </c>
      <c r="B10" s="163">
        <f>F10/D10</f>
        <v>0.6666666666666666</v>
      </c>
      <c r="C10" s="164"/>
      <c r="D10" s="165">
        <f>BG20+CF20+DE20</f>
        <v>18</v>
      </c>
      <c r="E10" s="166"/>
      <c r="F10" s="234">
        <f>CD21+DC21+EB21</f>
        <v>12</v>
      </c>
      <c r="G10" s="236"/>
      <c r="H10" s="95" t="s">
        <v>71</v>
      </c>
      <c r="I10" s="30" t="s">
        <v>22</v>
      </c>
      <c r="J10" s="96">
        <v>7</v>
      </c>
      <c r="K10" s="24">
        <f t="shared" si="5"/>
        <v>18</v>
      </c>
      <c r="L10" s="74" t="s">
        <v>149</v>
      </c>
      <c r="M10" s="74" t="s">
        <v>149</v>
      </c>
      <c r="N10" s="125" t="s">
        <v>101</v>
      </c>
      <c r="O10" s="125"/>
      <c r="P10" s="125" t="s">
        <v>101</v>
      </c>
      <c r="Q10" s="125" t="s">
        <v>101</v>
      </c>
      <c r="R10" s="125" t="s">
        <v>101</v>
      </c>
      <c r="S10" s="125" t="s">
        <v>101</v>
      </c>
      <c r="T10" s="125" t="s">
        <v>101</v>
      </c>
      <c r="U10" s="125" t="s">
        <v>101</v>
      </c>
      <c r="V10" s="125" t="s">
        <v>101</v>
      </c>
      <c r="W10" s="125" t="s">
        <v>101</v>
      </c>
      <c r="X10" s="125"/>
      <c r="Y10" s="125" t="s">
        <v>101</v>
      </c>
      <c r="Z10" s="125" t="s">
        <v>101</v>
      </c>
      <c r="AA10" s="125" t="s">
        <v>101</v>
      </c>
      <c r="AB10" s="125" t="s">
        <v>101</v>
      </c>
      <c r="AC10" s="74" t="s">
        <v>101</v>
      </c>
      <c r="AD10" s="74" t="s">
        <v>101</v>
      </c>
      <c r="AE10" s="74"/>
      <c r="AF10" s="19" t="s">
        <v>101</v>
      </c>
      <c r="AG10" s="97" t="s">
        <v>210</v>
      </c>
      <c r="AH10" s="30" t="s">
        <v>234</v>
      </c>
      <c r="AI10" s="98"/>
      <c r="AJ10" s="24">
        <f>COUNTIF(AK10:BE10,"●")</f>
        <v>12</v>
      </c>
      <c r="AK10" s="74"/>
      <c r="AL10" s="18" t="s">
        <v>101</v>
      </c>
      <c r="AM10" s="18" t="s">
        <v>101</v>
      </c>
      <c r="AN10" s="35"/>
      <c r="AO10" s="35"/>
      <c r="AP10" s="18" t="s">
        <v>101</v>
      </c>
      <c r="AQ10" s="18" t="s">
        <v>101</v>
      </c>
      <c r="AR10" s="35" t="s">
        <v>101</v>
      </c>
      <c r="AS10" s="35"/>
      <c r="AT10" s="35" t="s">
        <v>101</v>
      </c>
      <c r="AU10" s="35" t="s">
        <v>101</v>
      </c>
      <c r="AV10" s="35"/>
      <c r="AW10" s="35" t="s">
        <v>101</v>
      </c>
      <c r="AX10" s="35"/>
      <c r="AY10" s="35" t="s">
        <v>101</v>
      </c>
      <c r="AZ10" s="35"/>
      <c r="BA10" s="35" t="s">
        <v>101</v>
      </c>
      <c r="BB10" s="35"/>
      <c r="BC10" s="35" t="s">
        <v>101</v>
      </c>
      <c r="BD10" s="35"/>
      <c r="BE10" s="19" t="s">
        <v>101</v>
      </c>
      <c r="BF10" s="131" t="s">
        <v>78</v>
      </c>
      <c r="BG10" s="30" t="s">
        <v>22</v>
      </c>
      <c r="BH10" s="98"/>
      <c r="BI10" s="24">
        <f>COUNTIF(BJ10:CD10,"●")</f>
        <v>18</v>
      </c>
      <c r="BJ10" s="74" t="s">
        <v>149</v>
      </c>
      <c r="BK10" s="74" t="s">
        <v>149</v>
      </c>
      <c r="BL10" s="125" t="s">
        <v>101</v>
      </c>
      <c r="BM10" s="125" t="s">
        <v>101</v>
      </c>
      <c r="BN10" s="125" t="s">
        <v>101</v>
      </c>
      <c r="BO10" s="125" t="s">
        <v>101</v>
      </c>
      <c r="BP10" s="125" t="s">
        <v>101</v>
      </c>
      <c r="BQ10" s="125" t="s">
        <v>101</v>
      </c>
      <c r="BR10" s="125" t="s">
        <v>101</v>
      </c>
      <c r="BS10" s="125" t="s">
        <v>101</v>
      </c>
      <c r="BT10" s="125" t="s">
        <v>101</v>
      </c>
      <c r="BU10" s="125" t="s">
        <v>101</v>
      </c>
      <c r="BV10" s="125" t="s">
        <v>101</v>
      </c>
      <c r="BW10" s="125" t="s">
        <v>101</v>
      </c>
      <c r="BX10" s="125"/>
      <c r="BY10" s="125" t="s">
        <v>101</v>
      </c>
      <c r="BZ10" s="125" t="s">
        <v>101</v>
      </c>
      <c r="CA10" s="125" t="s">
        <v>101</v>
      </c>
      <c r="CB10" s="125"/>
      <c r="CC10" s="125" t="s">
        <v>101</v>
      </c>
      <c r="CD10" s="19"/>
      <c r="CE10" s="97" t="s">
        <v>83</v>
      </c>
      <c r="CF10" s="30" t="s">
        <v>22</v>
      </c>
      <c r="CG10" s="98">
        <v>80</v>
      </c>
      <c r="CH10" s="24">
        <f t="shared" si="7"/>
        <v>19</v>
      </c>
      <c r="CI10" s="74" t="s">
        <v>149</v>
      </c>
      <c r="CJ10" s="74" t="s">
        <v>149</v>
      </c>
      <c r="CK10" s="125" t="s">
        <v>101</v>
      </c>
      <c r="CL10" s="125"/>
      <c r="CM10" s="125" t="s">
        <v>101</v>
      </c>
      <c r="CN10" s="125" t="s">
        <v>101</v>
      </c>
      <c r="CO10" s="125" t="s">
        <v>101</v>
      </c>
      <c r="CP10" s="125" t="s">
        <v>101</v>
      </c>
      <c r="CQ10" s="125" t="s">
        <v>101</v>
      </c>
      <c r="CR10" s="125" t="s">
        <v>101</v>
      </c>
      <c r="CS10" s="125" t="s">
        <v>101</v>
      </c>
      <c r="CT10" s="125" t="s">
        <v>101</v>
      </c>
      <c r="CU10" s="125" t="s">
        <v>101</v>
      </c>
      <c r="CV10" s="125"/>
      <c r="CW10" s="125" t="s">
        <v>101</v>
      </c>
      <c r="CX10" s="125" t="s">
        <v>101</v>
      </c>
      <c r="CY10" s="125" t="s">
        <v>101</v>
      </c>
      <c r="CZ10" s="125" t="s">
        <v>101</v>
      </c>
      <c r="DA10" s="125" t="s">
        <v>101</v>
      </c>
      <c r="DB10" s="125" t="s">
        <v>101</v>
      </c>
      <c r="DC10" s="19" t="s">
        <v>101</v>
      </c>
      <c r="DD10" s="97" t="s">
        <v>89</v>
      </c>
      <c r="DE10" s="30" t="s">
        <v>22</v>
      </c>
      <c r="DF10" s="98">
        <v>28</v>
      </c>
      <c r="DG10" s="24">
        <f t="shared" si="6"/>
        <v>20</v>
      </c>
      <c r="DH10" s="74" t="s">
        <v>149</v>
      </c>
      <c r="DI10" s="74" t="s">
        <v>149</v>
      </c>
      <c r="DJ10" s="125" t="s">
        <v>101</v>
      </c>
      <c r="DK10" s="125"/>
      <c r="DL10" s="125" t="s">
        <v>101</v>
      </c>
      <c r="DM10" s="125" t="s">
        <v>101</v>
      </c>
      <c r="DN10" s="125" t="s">
        <v>101</v>
      </c>
      <c r="DO10" s="125" t="s">
        <v>101</v>
      </c>
      <c r="DP10" s="125" t="s">
        <v>101</v>
      </c>
      <c r="DQ10" s="125" t="s">
        <v>101</v>
      </c>
      <c r="DR10" s="125" t="s">
        <v>101</v>
      </c>
      <c r="DS10" s="125" t="s">
        <v>101</v>
      </c>
      <c r="DT10" s="125" t="s">
        <v>101</v>
      </c>
      <c r="DU10" s="125" t="s">
        <v>101</v>
      </c>
      <c r="DV10" s="125" t="s">
        <v>101</v>
      </c>
      <c r="DW10" s="125" t="s">
        <v>101</v>
      </c>
      <c r="DX10" s="125" t="s">
        <v>101</v>
      </c>
      <c r="DY10" s="125" t="s">
        <v>101</v>
      </c>
      <c r="DZ10" s="125" t="s">
        <v>101</v>
      </c>
      <c r="EA10" s="125" t="s">
        <v>101</v>
      </c>
      <c r="EB10" s="19" t="s">
        <v>101</v>
      </c>
    </row>
    <row r="11" spans="1:132" ht="18" customHeight="1">
      <c r="A11" s="22" t="s">
        <v>150</v>
      </c>
      <c r="B11" s="165"/>
      <c r="C11" s="187"/>
      <c r="D11" s="187"/>
      <c r="E11" s="187"/>
      <c r="F11" s="187"/>
      <c r="G11" s="188"/>
      <c r="H11" s="95" t="s">
        <v>100</v>
      </c>
      <c r="I11" s="30" t="s">
        <v>22</v>
      </c>
      <c r="J11" s="96">
        <v>5</v>
      </c>
      <c r="K11" s="24">
        <f t="shared" si="5"/>
        <v>11</v>
      </c>
      <c r="L11" s="74" t="s">
        <v>149</v>
      </c>
      <c r="M11" s="74" t="s">
        <v>149</v>
      </c>
      <c r="N11" s="125" t="s">
        <v>101</v>
      </c>
      <c r="O11" s="125"/>
      <c r="P11" s="125" t="s">
        <v>101</v>
      </c>
      <c r="Q11" s="125" t="s">
        <v>101</v>
      </c>
      <c r="R11" s="125" t="s">
        <v>101</v>
      </c>
      <c r="S11" s="125"/>
      <c r="T11" s="125"/>
      <c r="U11" s="125" t="s">
        <v>101</v>
      </c>
      <c r="V11" s="125"/>
      <c r="W11" s="125"/>
      <c r="X11" s="125"/>
      <c r="Y11" s="125"/>
      <c r="Z11" s="125" t="s">
        <v>101</v>
      </c>
      <c r="AA11" s="125"/>
      <c r="AB11" s="125" t="s">
        <v>101</v>
      </c>
      <c r="AC11" s="74" t="s">
        <v>101</v>
      </c>
      <c r="AD11" s="74"/>
      <c r="AE11" s="74"/>
      <c r="AF11" s="19" t="s">
        <v>101</v>
      </c>
      <c r="AG11" s="97"/>
      <c r="AH11" s="2"/>
      <c r="AI11" s="98"/>
      <c r="AJ11" s="24"/>
      <c r="AK11" s="18"/>
      <c r="AL11" s="18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19"/>
      <c r="BF11" s="97" t="s">
        <v>79</v>
      </c>
      <c r="BG11" s="30" t="s">
        <v>22</v>
      </c>
      <c r="BH11" s="98">
        <v>14</v>
      </c>
      <c r="BI11" s="24">
        <f>COUNTIF(BJ11:CD11,"●")</f>
        <v>20</v>
      </c>
      <c r="BJ11" s="74" t="s">
        <v>149</v>
      </c>
      <c r="BK11" s="74" t="s">
        <v>149</v>
      </c>
      <c r="BL11" s="125" t="s">
        <v>101</v>
      </c>
      <c r="BM11" s="125"/>
      <c r="BN11" s="125" t="s">
        <v>101</v>
      </c>
      <c r="BO11" s="125" t="s">
        <v>101</v>
      </c>
      <c r="BP11" s="125" t="s">
        <v>101</v>
      </c>
      <c r="BQ11" s="125" t="s">
        <v>101</v>
      </c>
      <c r="BR11" s="125" t="s">
        <v>101</v>
      </c>
      <c r="BS11" s="125" t="s">
        <v>101</v>
      </c>
      <c r="BT11" s="125" t="s">
        <v>101</v>
      </c>
      <c r="BU11" s="125" t="s">
        <v>101</v>
      </c>
      <c r="BV11" s="125" t="s">
        <v>101</v>
      </c>
      <c r="BW11" s="125" t="s">
        <v>101</v>
      </c>
      <c r="BX11" s="125" t="s">
        <v>101</v>
      </c>
      <c r="BY11" s="125" t="s">
        <v>101</v>
      </c>
      <c r="BZ11" s="125" t="s">
        <v>101</v>
      </c>
      <c r="CA11" s="125" t="s">
        <v>101</v>
      </c>
      <c r="CB11" s="125" t="s">
        <v>101</v>
      </c>
      <c r="CC11" s="125" t="s">
        <v>101</v>
      </c>
      <c r="CD11" s="19" t="s">
        <v>101</v>
      </c>
      <c r="CE11" s="97" t="s">
        <v>84</v>
      </c>
      <c r="CF11" s="30" t="s">
        <v>22</v>
      </c>
      <c r="CG11" s="98">
        <v>40</v>
      </c>
      <c r="CH11" s="24">
        <f t="shared" si="7"/>
        <v>21</v>
      </c>
      <c r="CI11" s="74" t="s">
        <v>149</v>
      </c>
      <c r="CJ11" s="74" t="s">
        <v>149</v>
      </c>
      <c r="CK11" s="125" t="s">
        <v>101</v>
      </c>
      <c r="CL11" s="125" t="s">
        <v>101</v>
      </c>
      <c r="CM11" s="125" t="s">
        <v>101</v>
      </c>
      <c r="CN11" s="125" t="s">
        <v>101</v>
      </c>
      <c r="CO11" s="125" t="s">
        <v>101</v>
      </c>
      <c r="CP11" s="125" t="s">
        <v>101</v>
      </c>
      <c r="CQ11" s="125" t="s">
        <v>101</v>
      </c>
      <c r="CR11" s="125" t="s">
        <v>101</v>
      </c>
      <c r="CS11" s="125" t="s">
        <v>101</v>
      </c>
      <c r="CT11" s="125" t="s">
        <v>101</v>
      </c>
      <c r="CU11" s="125" t="s">
        <v>101</v>
      </c>
      <c r="CV11" s="125" t="s">
        <v>101</v>
      </c>
      <c r="CW11" s="125" t="s">
        <v>101</v>
      </c>
      <c r="CX11" s="125" t="s">
        <v>101</v>
      </c>
      <c r="CY11" s="125" t="s">
        <v>101</v>
      </c>
      <c r="CZ11" s="125" t="s">
        <v>101</v>
      </c>
      <c r="DA11" s="125" t="s">
        <v>101</v>
      </c>
      <c r="DB11" s="125" t="s">
        <v>101</v>
      </c>
      <c r="DC11" s="19" t="s">
        <v>101</v>
      </c>
      <c r="DD11" s="97" t="s">
        <v>90</v>
      </c>
      <c r="DE11" s="30" t="s">
        <v>22</v>
      </c>
      <c r="DF11" s="98">
        <v>8</v>
      </c>
      <c r="DG11" s="24">
        <f t="shared" si="6"/>
        <v>18</v>
      </c>
      <c r="DH11" s="74" t="s">
        <v>149</v>
      </c>
      <c r="DI11" s="74" t="s">
        <v>149</v>
      </c>
      <c r="DJ11" s="125" t="s">
        <v>101</v>
      </c>
      <c r="DK11" s="125"/>
      <c r="DL11" s="125"/>
      <c r="DM11" s="125"/>
      <c r="DN11" s="125" t="s">
        <v>101</v>
      </c>
      <c r="DO11" s="125" t="s">
        <v>101</v>
      </c>
      <c r="DP11" s="125" t="s">
        <v>101</v>
      </c>
      <c r="DQ11" s="125" t="s">
        <v>101</v>
      </c>
      <c r="DR11" s="125" t="s">
        <v>101</v>
      </c>
      <c r="DS11" s="125" t="s">
        <v>101</v>
      </c>
      <c r="DT11" s="125" t="s">
        <v>101</v>
      </c>
      <c r="DU11" s="125" t="s">
        <v>101</v>
      </c>
      <c r="DV11" s="125" t="s">
        <v>101</v>
      </c>
      <c r="DW11" s="125" t="s">
        <v>101</v>
      </c>
      <c r="DX11" s="125" t="s">
        <v>101</v>
      </c>
      <c r="DY11" s="125" t="s">
        <v>101</v>
      </c>
      <c r="DZ11" s="125" t="s">
        <v>101</v>
      </c>
      <c r="EA11" s="125" t="s">
        <v>101</v>
      </c>
      <c r="EB11" s="19" t="s">
        <v>101</v>
      </c>
    </row>
    <row r="12" spans="1:132" ht="18" customHeight="1" thickBot="1">
      <c r="A12" s="23" t="s">
        <v>195</v>
      </c>
      <c r="B12" s="152"/>
      <c r="C12" s="153"/>
      <c r="D12" s="153"/>
      <c r="E12" s="153"/>
      <c r="F12" s="153"/>
      <c r="G12" s="154"/>
      <c r="H12" s="95" t="s">
        <v>197</v>
      </c>
      <c r="I12" s="30" t="s">
        <v>6</v>
      </c>
      <c r="J12" s="96"/>
      <c r="K12" s="24">
        <f t="shared" si="5"/>
        <v>10</v>
      </c>
      <c r="L12" s="18"/>
      <c r="M12" s="18"/>
      <c r="N12" s="35"/>
      <c r="O12" s="35"/>
      <c r="P12" s="125" t="s">
        <v>101</v>
      </c>
      <c r="Q12" s="125" t="s">
        <v>101</v>
      </c>
      <c r="R12" s="125" t="s">
        <v>101</v>
      </c>
      <c r="S12" s="125" t="s">
        <v>101</v>
      </c>
      <c r="T12" s="125"/>
      <c r="U12" s="125" t="s">
        <v>101</v>
      </c>
      <c r="V12" s="125" t="s">
        <v>101</v>
      </c>
      <c r="W12" s="125"/>
      <c r="X12" s="125" t="s">
        <v>101</v>
      </c>
      <c r="Y12" s="125"/>
      <c r="Z12" s="125" t="s">
        <v>101</v>
      </c>
      <c r="AA12" s="125" t="s">
        <v>101</v>
      </c>
      <c r="AB12" s="125"/>
      <c r="AC12" s="74"/>
      <c r="AD12" s="74" t="s">
        <v>101</v>
      </c>
      <c r="AE12" s="74"/>
      <c r="AF12" s="19"/>
      <c r="AG12" s="97"/>
      <c r="AH12" s="2"/>
      <c r="AI12" s="98"/>
      <c r="AJ12" s="24"/>
      <c r="AK12" s="18"/>
      <c r="AL12" s="18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19"/>
      <c r="BF12" s="99"/>
      <c r="BG12" s="2"/>
      <c r="BH12" s="98"/>
      <c r="BI12" s="24"/>
      <c r="BJ12" s="18"/>
      <c r="BK12" s="18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19"/>
      <c r="CE12" s="97" t="s">
        <v>85</v>
      </c>
      <c r="CF12" s="30" t="s">
        <v>22</v>
      </c>
      <c r="CG12" s="98"/>
      <c r="CH12" s="24">
        <f t="shared" si="7"/>
        <v>20</v>
      </c>
      <c r="CI12" s="74" t="s">
        <v>149</v>
      </c>
      <c r="CJ12" s="74" t="s">
        <v>149</v>
      </c>
      <c r="CK12" s="125" t="s">
        <v>101</v>
      </c>
      <c r="CL12" s="125" t="s">
        <v>101</v>
      </c>
      <c r="CM12" s="125" t="s">
        <v>101</v>
      </c>
      <c r="CN12" s="125" t="s">
        <v>101</v>
      </c>
      <c r="CO12" s="125" t="s">
        <v>101</v>
      </c>
      <c r="CP12" s="125" t="s">
        <v>101</v>
      </c>
      <c r="CQ12" s="125" t="s">
        <v>101</v>
      </c>
      <c r="CR12" s="125" t="s">
        <v>101</v>
      </c>
      <c r="CS12" s="125" t="s">
        <v>101</v>
      </c>
      <c r="CT12" s="125" t="s">
        <v>101</v>
      </c>
      <c r="CU12" s="125" t="s">
        <v>101</v>
      </c>
      <c r="CV12" s="125" t="s">
        <v>101</v>
      </c>
      <c r="CW12" s="125" t="s">
        <v>101</v>
      </c>
      <c r="CX12" s="125" t="s">
        <v>101</v>
      </c>
      <c r="CY12" s="125" t="s">
        <v>101</v>
      </c>
      <c r="CZ12" s="125" t="s">
        <v>101</v>
      </c>
      <c r="DA12" s="125" t="s">
        <v>101</v>
      </c>
      <c r="DB12" s="125" t="s">
        <v>101</v>
      </c>
      <c r="DC12" s="19"/>
      <c r="DD12" s="97" t="s">
        <v>91</v>
      </c>
      <c r="DE12" s="30" t="s">
        <v>22</v>
      </c>
      <c r="DF12" s="98"/>
      <c r="DG12" s="24">
        <f t="shared" si="6"/>
        <v>7</v>
      </c>
      <c r="DH12" s="74" t="s">
        <v>149</v>
      </c>
      <c r="DI12" s="18"/>
      <c r="DJ12" s="35" t="s">
        <v>101</v>
      </c>
      <c r="DK12" s="35"/>
      <c r="DL12" s="35"/>
      <c r="DM12" s="35"/>
      <c r="DN12" s="35"/>
      <c r="DO12" s="35" t="s">
        <v>101</v>
      </c>
      <c r="DP12" s="35"/>
      <c r="DQ12" s="35" t="s">
        <v>101</v>
      </c>
      <c r="DR12" s="35" t="s">
        <v>101</v>
      </c>
      <c r="DS12" s="35"/>
      <c r="DT12" s="35" t="s">
        <v>101</v>
      </c>
      <c r="DU12" s="35"/>
      <c r="DV12" s="35"/>
      <c r="DW12" s="35"/>
      <c r="DX12" s="35"/>
      <c r="DY12" s="35"/>
      <c r="DZ12" s="35" t="s">
        <v>101</v>
      </c>
      <c r="EA12" s="35"/>
      <c r="EB12" s="19"/>
    </row>
    <row r="13" spans="1:132" ht="18" customHeight="1" thickTop="1">
      <c r="A13" s="230" t="s">
        <v>12</v>
      </c>
      <c r="B13" s="192">
        <f>(B8+B9+B10)/3</f>
        <v>0.6168582375478927</v>
      </c>
      <c r="C13" s="193"/>
      <c r="D13" s="196">
        <f>SUM(D8:E10)</f>
        <v>62</v>
      </c>
      <c r="E13" s="197"/>
      <c r="F13" s="200">
        <f>SUM(F8:G10)+B11+B12</f>
        <v>37</v>
      </c>
      <c r="G13" s="201"/>
      <c r="H13" s="100"/>
      <c r="I13" s="2"/>
      <c r="J13" s="96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19"/>
      <c r="AG13" s="99"/>
      <c r="AH13" s="2"/>
      <c r="AI13" s="98"/>
      <c r="AJ13" s="24"/>
      <c r="AK13" s="18"/>
      <c r="AL13" s="18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19"/>
      <c r="BF13" s="99"/>
      <c r="BG13" s="2"/>
      <c r="BH13" s="98"/>
      <c r="BI13" s="24"/>
      <c r="BJ13" s="18"/>
      <c r="BK13" s="18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19"/>
      <c r="CE13" s="97" t="s">
        <v>86</v>
      </c>
      <c r="CF13" s="30" t="s">
        <v>22</v>
      </c>
      <c r="CG13" s="98"/>
      <c r="CH13" s="24">
        <f t="shared" si="7"/>
        <v>0</v>
      </c>
      <c r="CI13" s="18"/>
      <c r="CJ13" s="18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19"/>
      <c r="DD13" s="97" t="s">
        <v>208</v>
      </c>
      <c r="DE13" s="30" t="s">
        <v>22</v>
      </c>
      <c r="DF13" s="98"/>
      <c r="DG13" s="24">
        <f t="shared" si="6"/>
        <v>5</v>
      </c>
      <c r="DH13" s="74" t="s">
        <v>149</v>
      </c>
      <c r="DI13" s="18"/>
      <c r="DJ13" s="35"/>
      <c r="DK13" s="35"/>
      <c r="DL13" s="35"/>
      <c r="DM13" s="35" t="s">
        <v>101</v>
      </c>
      <c r="DN13" s="35"/>
      <c r="DO13" s="35" t="s">
        <v>101</v>
      </c>
      <c r="DP13" s="35"/>
      <c r="DQ13" s="35" t="s">
        <v>101</v>
      </c>
      <c r="DR13" s="35"/>
      <c r="DS13" s="35"/>
      <c r="DT13" s="35"/>
      <c r="DU13" s="35" t="s">
        <v>101</v>
      </c>
      <c r="DV13" s="35"/>
      <c r="DW13" s="35"/>
      <c r="DX13" s="35"/>
      <c r="DY13" s="35"/>
      <c r="DZ13" s="35"/>
      <c r="EA13" s="35"/>
      <c r="EB13" s="19"/>
    </row>
    <row r="14" spans="1:132" ht="18" customHeight="1" thickBot="1">
      <c r="A14" s="231"/>
      <c r="B14" s="194"/>
      <c r="C14" s="195"/>
      <c r="D14" s="198"/>
      <c r="E14" s="199"/>
      <c r="F14" s="202"/>
      <c r="G14" s="203"/>
      <c r="H14" s="101"/>
      <c r="I14" s="2"/>
      <c r="J14" s="96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19"/>
      <c r="AG14" s="102"/>
      <c r="AH14" s="2"/>
      <c r="AI14" s="98"/>
      <c r="AJ14" s="24"/>
      <c r="AK14" s="18"/>
      <c r="AL14" s="18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19"/>
      <c r="BF14" s="99"/>
      <c r="BG14" s="2"/>
      <c r="BH14" s="98"/>
      <c r="BI14" s="24"/>
      <c r="BJ14" s="18"/>
      <c r="BK14" s="18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19"/>
      <c r="CE14" s="97" t="s">
        <v>152</v>
      </c>
      <c r="CF14" s="30" t="s">
        <v>22</v>
      </c>
      <c r="CG14" s="98"/>
      <c r="CH14" s="24">
        <f t="shared" si="7"/>
        <v>3</v>
      </c>
      <c r="CI14" s="18"/>
      <c r="CJ14" s="74" t="s">
        <v>149</v>
      </c>
      <c r="CK14" s="125"/>
      <c r="CL14" s="125"/>
      <c r="CM14" s="125"/>
      <c r="CN14" s="125"/>
      <c r="CO14" s="125"/>
      <c r="CP14" s="125"/>
      <c r="CQ14" s="125" t="s">
        <v>101</v>
      </c>
      <c r="CR14" s="125" t="s">
        <v>101</v>
      </c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9"/>
      <c r="DD14" s="97" t="s">
        <v>196</v>
      </c>
      <c r="DE14" s="30" t="s">
        <v>22</v>
      </c>
      <c r="DF14" s="98"/>
      <c r="DG14" s="24">
        <f t="shared" si="6"/>
        <v>5</v>
      </c>
      <c r="DH14" s="74"/>
      <c r="DI14" s="18"/>
      <c r="DJ14" s="35"/>
      <c r="DK14" s="35"/>
      <c r="DL14" s="35"/>
      <c r="DM14" s="35" t="s">
        <v>101</v>
      </c>
      <c r="DN14" s="35"/>
      <c r="DO14" s="35" t="s">
        <v>101</v>
      </c>
      <c r="DP14" s="35"/>
      <c r="DQ14" s="35" t="s">
        <v>101</v>
      </c>
      <c r="DR14" s="35"/>
      <c r="DS14" s="35" t="s">
        <v>101</v>
      </c>
      <c r="DT14" s="35" t="s">
        <v>101</v>
      </c>
      <c r="DU14" s="35"/>
      <c r="DV14" s="35"/>
      <c r="DW14" s="35"/>
      <c r="DX14" s="35"/>
      <c r="DY14" s="35"/>
      <c r="DZ14" s="35"/>
      <c r="EA14" s="35"/>
      <c r="EB14" s="19"/>
    </row>
    <row r="15" spans="1:132" ht="18" customHeight="1">
      <c r="A15" s="169" t="s">
        <v>45</v>
      </c>
      <c r="B15" s="170"/>
      <c r="C15" s="170"/>
      <c r="D15" s="170"/>
      <c r="E15" s="170"/>
      <c r="F15" s="170"/>
      <c r="G15" s="171"/>
      <c r="H15" s="101"/>
      <c r="I15" s="2"/>
      <c r="J15" s="96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19"/>
      <c r="AG15" s="102"/>
      <c r="AH15" s="2"/>
      <c r="AI15" s="98"/>
      <c r="AJ15" s="24"/>
      <c r="AK15" s="18"/>
      <c r="AL15" s="18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19"/>
      <c r="BF15" s="103"/>
      <c r="BG15" s="2"/>
      <c r="BH15" s="98"/>
      <c r="BI15" s="24"/>
      <c r="BJ15" s="18"/>
      <c r="BK15" s="18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19"/>
      <c r="CE15" s="97" t="s">
        <v>207</v>
      </c>
      <c r="CF15" s="30" t="s">
        <v>22</v>
      </c>
      <c r="CG15" s="98"/>
      <c r="CH15" s="24">
        <f t="shared" si="7"/>
        <v>1</v>
      </c>
      <c r="CI15" s="18"/>
      <c r="CJ15" s="18"/>
      <c r="CK15" s="35"/>
      <c r="CL15" s="35"/>
      <c r="CM15" s="35"/>
      <c r="CN15" s="35" t="s">
        <v>101</v>
      </c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19"/>
      <c r="DD15" s="97" t="s">
        <v>218</v>
      </c>
      <c r="DE15" s="30" t="s">
        <v>22</v>
      </c>
      <c r="DF15" s="98"/>
      <c r="DG15" s="24">
        <f>COUNTIF(DH15:EB15,"●")</f>
        <v>4</v>
      </c>
      <c r="DH15" s="74"/>
      <c r="DI15" s="18"/>
      <c r="DJ15" s="35"/>
      <c r="DK15" s="35"/>
      <c r="DL15" s="35"/>
      <c r="DM15" s="35"/>
      <c r="DN15" s="35"/>
      <c r="DO15" s="35"/>
      <c r="DP15" s="35"/>
      <c r="DQ15" s="35"/>
      <c r="DR15" s="35" t="s">
        <v>101</v>
      </c>
      <c r="DS15" s="35" t="s">
        <v>101</v>
      </c>
      <c r="DT15" s="35" t="s">
        <v>101</v>
      </c>
      <c r="DU15" s="35"/>
      <c r="DV15" s="35"/>
      <c r="DW15" s="35" t="s">
        <v>101</v>
      </c>
      <c r="DX15" s="35"/>
      <c r="DY15" s="35"/>
      <c r="DZ15" s="35"/>
      <c r="EA15" s="35"/>
      <c r="EB15" s="19"/>
    </row>
    <row r="16" spans="1:132" ht="18" customHeight="1">
      <c r="A16" s="172"/>
      <c r="B16" s="173"/>
      <c r="C16" s="173"/>
      <c r="D16" s="173"/>
      <c r="E16" s="173"/>
      <c r="F16" s="173"/>
      <c r="G16" s="174"/>
      <c r="H16" s="134"/>
      <c r="I16" s="135"/>
      <c r="J16" s="136"/>
      <c r="K16" s="137"/>
      <c r="L16" s="138"/>
      <c r="M16" s="138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40"/>
      <c r="AG16" s="141"/>
      <c r="AH16" s="135"/>
      <c r="AI16" s="142"/>
      <c r="AJ16" s="137"/>
      <c r="AK16" s="138"/>
      <c r="AL16" s="138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40"/>
      <c r="BF16" s="143"/>
      <c r="BG16" s="135"/>
      <c r="BH16" s="142"/>
      <c r="BI16" s="137"/>
      <c r="BJ16" s="138"/>
      <c r="BK16" s="138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40"/>
      <c r="CE16" s="97" t="s">
        <v>217</v>
      </c>
      <c r="CF16" s="30" t="s">
        <v>22</v>
      </c>
      <c r="CG16" s="98">
        <v>14</v>
      </c>
      <c r="CH16" s="24">
        <f>COUNTIF(CI16:DC16,"●")</f>
        <v>10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25" t="s">
        <v>101</v>
      </c>
      <c r="CT16" s="125" t="s">
        <v>101</v>
      </c>
      <c r="CU16" s="125" t="s">
        <v>101</v>
      </c>
      <c r="CV16" s="125" t="s">
        <v>101</v>
      </c>
      <c r="CW16" s="125" t="s">
        <v>101</v>
      </c>
      <c r="CX16" s="125" t="s">
        <v>101</v>
      </c>
      <c r="CY16" s="125" t="s">
        <v>101</v>
      </c>
      <c r="CZ16" s="125"/>
      <c r="DA16" s="125" t="s">
        <v>101</v>
      </c>
      <c r="DB16" s="125" t="s">
        <v>101</v>
      </c>
      <c r="DC16" s="19" t="s">
        <v>101</v>
      </c>
      <c r="DD16" s="144"/>
      <c r="DE16" s="135"/>
      <c r="DF16" s="142"/>
      <c r="DG16" s="137"/>
      <c r="DH16" s="145"/>
      <c r="DI16" s="138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40"/>
    </row>
    <row r="17" spans="1:132" ht="18" customHeight="1" thickBot="1">
      <c r="A17" s="161" t="s">
        <v>157</v>
      </c>
      <c r="B17" s="162"/>
      <c r="C17" s="85" t="s">
        <v>158</v>
      </c>
      <c r="D17" s="86">
        <v>1</v>
      </c>
      <c r="E17" s="76" t="s">
        <v>159</v>
      </c>
      <c r="F17" s="76" t="s">
        <v>160</v>
      </c>
      <c r="G17" s="80" t="s">
        <v>161</v>
      </c>
      <c r="H17" s="104"/>
      <c r="I17" s="33"/>
      <c r="J17" s="105"/>
      <c r="K17" s="34"/>
      <c r="L17" s="21"/>
      <c r="M17" s="21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20"/>
      <c r="AG17" s="106"/>
      <c r="AH17" s="33"/>
      <c r="AI17" s="107"/>
      <c r="AJ17" s="34"/>
      <c r="AK17" s="21"/>
      <c r="AL17" s="21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20"/>
      <c r="BF17" s="106"/>
      <c r="BG17" s="33"/>
      <c r="BH17" s="107"/>
      <c r="BI17" s="34"/>
      <c r="BJ17" s="21"/>
      <c r="BK17" s="21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20"/>
      <c r="CE17" s="97" t="s">
        <v>228</v>
      </c>
      <c r="CF17" s="30" t="s">
        <v>22</v>
      </c>
      <c r="CG17" s="98"/>
      <c r="CH17" s="24">
        <f>COUNTIF(CI17:DC17,"●")</f>
        <v>9</v>
      </c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125"/>
      <c r="CT17" s="125"/>
      <c r="CU17" s="125" t="s">
        <v>101</v>
      </c>
      <c r="CV17" s="125" t="s">
        <v>101</v>
      </c>
      <c r="CW17" s="125" t="s">
        <v>101</v>
      </c>
      <c r="CX17" s="125" t="s">
        <v>101</v>
      </c>
      <c r="CY17" s="125" t="s">
        <v>101</v>
      </c>
      <c r="CZ17" s="125" t="s">
        <v>101</v>
      </c>
      <c r="DA17" s="125" t="s">
        <v>101</v>
      </c>
      <c r="DB17" s="125" t="s">
        <v>101</v>
      </c>
      <c r="DC17" s="19" t="s">
        <v>101</v>
      </c>
      <c r="DD17" s="106"/>
      <c r="DE17" s="33"/>
      <c r="DF17" s="107"/>
      <c r="DG17" s="34"/>
      <c r="DH17" s="21"/>
      <c r="DI17" s="21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20"/>
    </row>
    <row r="18" spans="1:146" ht="18" customHeight="1">
      <c r="A18" s="150" t="s">
        <v>163</v>
      </c>
      <c r="B18" s="151"/>
      <c r="C18" s="75">
        <v>1</v>
      </c>
      <c r="D18" s="76" t="s">
        <v>162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3" t="s">
        <v>17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89" t="s">
        <v>19</v>
      </c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1"/>
      <c r="CE18" s="190" t="s">
        <v>18</v>
      </c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3" t="s">
        <v>16</v>
      </c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5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</row>
    <row r="19" spans="1:146" ht="18" customHeight="1">
      <c r="A19" s="150" t="s">
        <v>205</v>
      </c>
      <c r="B19" s="151"/>
      <c r="C19" s="78">
        <v>1</v>
      </c>
      <c r="D19" s="76" t="s">
        <v>206</v>
      </c>
      <c r="E19" s="76"/>
      <c r="F19" s="76"/>
      <c r="G19" s="77"/>
      <c r="H19" s="16" t="s">
        <v>148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6" t="s">
        <v>63</v>
      </c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7"/>
      <c r="BF19" s="211" t="s">
        <v>65</v>
      </c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3"/>
      <c r="CE19" s="212" t="s">
        <v>209</v>
      </c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1" t="s">
        <v>67</v>
      </c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3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</row>
    <row r="20" spans="1:146" ht="18" customHeight="1">
      <c r="A20" s="150" t="s">
        <v>215</v>
      </c>
      <c r="B20" s="151"/>
      <c r="C20" s="75" t="s">
        <v>216</v>
      </c>
      <c r="D20" s="76" t="s">
        <v>214</v>
      </c>
      <c r="E20" s="76"/>
      <c r="F20" s="76"/>
      <c r="G20" s="77"/>
      <c r="H20" s="40" t="s">
        <v>6</v>
      </c>
      <c r="I20" s="179">
        <f>COUNTIF(I24:I31,"재적")</f>
        <v>5</v>
      </c>
      <c r="J20" s="180"/>
      <c r="K20" s="181"/>
      <c r="L20" s="184" t="s">
        <v>7</v>
      </c>
      <c r="M20" s="184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6"/>
      <c r="AG20" s="40" t="s">
        <v>6</v>
      </c>
      <c r="AH20" s="179">
        <f>COUNTIF(AH24:AH31,"재적")</f>
        <v>4</v>
      </c>
      <c r="AI20" s="180"/>
      <c r="AJ20" s="181"/>
      <c r="AK20" s="184" t="s">
        <v>7</v>
      </c>
      <c r="AL20" s="184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6"/>
      <c r="BF20" s="40" t="s">
        <v>6</v>
      </c>
      <c r="BG20" s="179">
        <f>COUNTIF(BG24:BG31,"재적")</f>
        <v>8</v>
      </c>
      <c r="BH20" s="180"/>
      <c r="BI20" s="181"/>
      <c r="BJ20" s="185" t="s">
        <v>7</v>
      </c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5"/>
      <c r="CE20" s="37" t="s">
        <v>6</v>
      </c>
      <c r="CF20" s="179">
        <f>COUNTIF(CF24:CF31,"재적")</f>
        <v>5</v>
      </c>
      <c r="CG20" s="180"/>
      <c r="CH20" s="181"/>
      <c r="CI20" s="185" t="s">
        <v>7</v>
      </c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40" t="s">
        <v>6</v>
      </c>
      <c r="DE20" s="179">
        <f>COUNTIF(DE24:DE31,"재적")</f>
        <v>5</v>
      </c>
      <c r="DF20" s="180"/>
      <c r="DG20" s="181"/>
      <c r="DH20" s="184" t="s">
        <v>7</v>
      </c>
      <c r="DI20" s="184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6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</row>
    <row r="21" spans="1:146" ht="18" customHeight="1">
      <c r="A21" s="167" t="s">
        <v>219</v>
      </c>
      <c r="B21" s="168"/>
      <c r="C21" s="78">
        <v>1</v>
      </c>
      <c r="D21" s="76" t="s">
        <v>220</v>
      </c>
      <c r="E21" s="76"/>
      <c r="F21" s="79"/>
      <c r="G21" s="80"/>
      <c r="H21" s="41" t="s">
        <v>8</v>
      </c>
      <c r="I21" s="118">
        <f>COUNTIF(I24:I31,"신입")</f>
        <v>0</v>
      </c>
      <c r="J21" s="175">
        <v>1754</v>
      </c>
      <c r="K21" s="176"/>
      <c r="L21" s="28">
        <f aca="true" t="shared" si="8" ref="L21:AF21">COUNTIF(L24:L31,"●")</f>
        <v>4</v>
      </c>
      <c r="M21" s="28">
        <f t="shared" si="8"/>
        <v>5</v>
      </c>
      <c r="N21" s="28">
        <f t="shared" si="8"/>
        <v>4</v>
      </c>
      <c r="O21" s="28">
        <f t="shared" si="8"/>
        <v>5</v>
      </c>
      <c r="P21" s="28">
        <f t="shared" si="8"/>
        <v>5</v>
      </c>
      <c r="Q21" s="28">
        <f t="shared" si="8"/>
        <v>4</v>
      </c>
      <c r="R21" s="28">
        <f t="shared" si="8"/>
        <v>5</v>
      </c>
      <c r="S21" s="28">
        <f t="shared" si="8"/>
        <v>5</v>
      </c>
      <c r="T21" s="28">
        <f t="shared" si="8"/>
        <v>5</v>
      </c>
      <c r="U21" s="28">
        <f t="shared" si="8"/>
        <v>5</v>
      </c>
      <c r="V21" s="28">
        <f t="shared" si="8"/>
        <v>5</v>
      </c>
      <c r="W21" s="28">
        <f t="shared" si="8"/>
        <v>4</v>
      </c>
      <c r="X21" s="28">
        <f t="shared" si="8"/>
        <v>5</v>
      </c>
      <c r="Y21" s="28">
        <f t="shared" si="8"/>
        <v>4</v>
      </c>
      <c r="Z21" s="28">
        <f t="shared" si="8"/>
        <v>4</v>
      </c>
      <c r="AA21" s="28">
        <f t="shared" si="8"/>
        <v>4</v>
      </c>
      <c r="AB21" s="28">
        <f t="shared" si="8"/>
        <v>4</v>
      </c>
      <c r="AC21" s="28">
        <f t="shared" si="8"/>
        <v>4</v>
      </c>
      <c r="AD21" s="28">
        <f t="shared" si="8"/>
        <v>4</v>
      </c>
      <c r="AE21" s="28">
        <f t="shared" si="8"/>
        <v>4</v>
      </c>
      <c r="AF21" s="28">
        <f t="shared" si="8"/>
        <v>4</v>
      </c>
      <c r="AG21" s="41" t="s">
        <v>8</v>
      </c>
      <c r="AH21" s="118">
        <f>COUNTIF(AH24:AH31,"신입")</f>
        <v>0</v>
      </c>
      <c r="AI21" s="175">
        <v>2799</v>
      </c>
      <c r="AJ21" s="176"/>
      <c r="AK21" s="28">
        <f aca="true" t="shared" si="9" ref="AK21:BE21">COUNTIF(AK24:AK31,"●")</f>
        <v>3</v>
      </c>
      <c r="AL21" s="28">
        <f t="shared" si="9"/>
        <v>2</v>
      </c>
      <c r="AM21" s="28">
        <f t="shared" si="9"/>
        <v>3</v>
      </c>
      <c r="AN21" s="28">
        <f t="shared" si="9"/>
        <v>0</v>
      </c>
      <c r="AO21" s="28">
        <f t="shared" si="9"/>
        <v>3</v>
      </c>
      <c r="AP21" s="28">
        <f t="shared" si="9"/>
        <v>2</v>
      </c>
      <c r="AQ21" s="28">
        <f t="shared" si="9"/>
        <v>4</v>
      </c>
      <c r="AR21" s="28">
        <f t="shared" si="9"/>
        <v>3</v>
      </c>
      <c r="AS21" s="28">
        <f t="shared" si="9"/>
        <v>2</v>
      </c>
      <c r="AT21" s="28">
        <f t="shared" si="9"/>
        <v>1</v>
      </c>
      <c r="AU21" s="28">
        <f t="shared" si="9"/>
        <v>3</v>
      </c>
      <c r="AV21" s="28">
        <f t="shared" si="9"/>
        <v>3</v>
      </c>
      <c r="AW21" s="28">
        <f t="shared" si="9"/>
        <v>3</v>
      </c>
      <c r="AX21" s="28">
        <f t="shared" si="9"/>
        <v>2</v>
      </c>
      <c r="AY21" s="28">
        <f t="shared" si="9"/>
        <v>2</v>
      </c>
      <c r="AZ21" s="28">
        <f t="shared" si="9"/>
        <v>3</v>
      </c>
      <c r="BA21" s="28">
        <f t="shared" si="9"/>
        <v>3</v>
      </c>
      <c r="BB21" s="28">
        <f t="shared" si="9"/>
        <v>3</v>
      </c>
      <c r="BC21" s="28">
        <f t="shared" si="9"/>
        <v>3</v>
      </c>
      <c r="BD21" s="28">
        <f t="shared" si="9"/>
        <v>2</v>
      </c>
      <c r="BE21" s="28">
        <f t="shared" si="9"/>
        <v>3</v>
      </c>
      <c r="BF21" s="41" t="s">
        <v>8</v>
      </c>
      <c r="BG21" s="132"/>
      <c r="BH21" s="175">
        <v>1038</v>
      </c>
      <c r="BI21" s="176"/>
      <c r="BJ21" s="28">
        <f aca="true" t="shared" si="10" ref="BJ21:CD21">COUNTIF(BJ24:BJ31,"●")</f>
        <v>4</v>
      </c>
      <c r="BK21" s="28">
        <f t="shared" si="10"/>
        <v>5</v>
      </c>
      <c r="BL21" s="28">
        <f t="shared" si="10"/>
        <v>5</v>
      </c>
      <c r="BM21" s="28">
        <f t="shared" si="10"/>
        <v>2</v>
      </c>
      <c r="BN21" s="28">
        <f t="shared" si="10"/>
        <v>4</v>
      </c>
      <c r="BO21" s="28">
        <f t="shared" si="10"/>
        <v>5</v>
      </c>
      <c r="BP21" s="28">
        <f t="shared" si="10"/>
        <v>5</v>
      </c>
      <c r="BQ21" s="28">
        <f t="shared" si="10"/>
        <v>5</v>
      </c>
      <c r="BR21" s="28">
        <f t="shared" si="10"/>
        <v>4</v>
      </c>
      <c r="BS21" s="28">
        <f t="shared" si="10"/>
        <v>5</v>
      </c>
      <c r="BT21" s="28">
        <f t="shared" si="10"/>
        <v>4</v>
      </c>
      <c r="BU21" s="28">
        <f t="shared" si="10"/>
        <v>4</v>
      </c>
      <c r="BV21" s="28">
        <f t="shared" si="10"/>
        <v>5</v>
      </c>
      <c r="BW21" s="28">
        <f t="shared" si="10"/>
        <v>4</v>
      </c>
      <c r="BX21" s="28">
        <f t="shared" si="10"/>
        <v>5</v>
      </c>
      <c r="BY21" s="28">
        <f t="shared" si="10"/>
        <v>5</v>
      </c>
      <c r="BZ21" s="28">
        <f t="shared" si="10"/>
        <v>4</v>
      </c>
      <c r="CA21" s="28">
        <f t="shared" si="10"/>
        <v>4</v>
      </c>
      <c r="CB21" s="28">
        <f t="shared" si="10"/>
        <v>3</v>
      </c>
      <c r="CC21" s="28">
        <f t="shared" si="10"/>
        <v>4</v>
      </c>
      <c r="CD21" s="28">
        <f t="shared" si="10"/>
        <v>5</v>
      </c>
      <c r="CE21" s="38" t="s">
        <v>8</v>
      </c>
      <c r="CF21" s="118"/>
      <c r="CG21" s="175">
        <v>604</v>
      </c>
      <c r="CH21" s="176"/>
      <c r="CI21" s="28">
        <f aca="true" t="shared" si="11" ref="CI21:DC21">COUNTIF(CI24:CI31,"●")</f>
        <v>0</v>
      </c>
      <c r="CJ21" s="28">
        <f t="shared" si="11"/>
        <v>3</v>
      </c>
      <c r="CK21" s="28">
        <f t="shared" si="11"/>
        <v>0</v>
      </c>
      <c r="CL21" s="28">
        <f t="shared" si="11"/>
        <v>0</v>
      </c>
      <c r="CM21" s="28">
        <f t="shared" si="11"/>
        <v>0</v>
      </c>
      <c r="CN21" s="28">
        <f t="shared" si="11"/>
        <v>3</v>
      </c>
      <c r="CO21" s="28">
        <f t="shared" si="11"/>
        <v>3</v>
      </c>
      <c r="CP21" s="28">
        <f t="shared" si="11"/>
        <v>3</v>
      </c>
      <c r="CQ21" s="28">
        <f t="shared" si="11"/>
        <v>3</v>
      </c>
      <c r="CR21" s="28">
        <f t="shared" si="11"/>
        <v>2</v>
      </c>
      <c r="CS21" s="28">
        <f t="shared" si="11"/>
        <v>3</v>
      </c>
      <c r="CT21" s="28">
        <f t="shared" si="11"/>
        <v>4</v>
      </c>
      <c r="CU21" s="28">
        <f t="shared" si="11"/>
        <v>0</v>
      </c>
      <c r="CV21" s="28">
        <f t="shared" si="11"/>
        <v>3</v>
      </c>
      <c r="CW21" s="28">
        <f t="shared" si="11"/>
        <v>3</v>
      </c>
      <c r="CX21" s="28">
        <f t="shared" si="11"/>
        <v>3</v>
      </c>
      <c r="CY21" s="28">
        <f t="shared" si="11"/>
        <v>0</v>
      </c>
      <c r="CZ21" s="28">
        <f t="shared" si="11"/>
        <v>0</v>
      </c>
      <c r="DA21" s="28">
        <f t="shared" si="11"/>
        <v>0</v>
      </c>
      <c r="DB21" s="28">
        <f t="shared" si="11"/>
        <v>3</v>
      </c>
      <c r="DC21" s="28">
        <f t="shared" si="11"/>
        <v>3</v>
      </c>
      <c r="DD21" s="41" t="s">
        <v>8</v>
      </c>
      <c r="DE21" s="118"/>
      <c r="DF21" s="175">
        <v>881</v>
      </c>
      <c r="DG21" s="176"/>
      <c r="DH21" s="28">
        <f aca="true" t="shared" si="12" ref="DH21:EB21">COUNTIF(DH24:DH31,"●")</f>
        <v>5</v>
      </c>
      <c r="DI21" s="28">
        <f t="shared" si="12"/>
        <v>4</v>
      </c>
      <c r="DJ21" s="28">
        <f t="shared" si="12"/>
        <v>4</v>
      </c>
      <c r="DK21" s="28">
        <f t="shared" si="12"/>
        <v>2</v>
      </c>
      <c r="DL21" s="28">
        <f t="shared" si="12"/>
        <v>5</v>
      </c>
      <c r="DM21" s="28">
        <f t="shared" si="12"/>
        <v>4</v>
      </c>
      <c r="DN21" s="28">
        <f t="shared" si="12"/>
        <v>5</v>
      </c>
      <c r="DO21" s="28">
        <f t="shared" si="12"/>
        <v>4</v>
      </c>
      <c r="DP21" s="28">
        <f t="shared" si="12"/>
        <v>5</v>
      </c>
      <c r="DQ21" s="28">
        <f t="shared" si="12"/>
        <v>5</v>
      </c>
      <c r="DR21" s="28">
        <f t="shared" si="12"/>
        <v>5</v>
      </c>
      <c r="DS21" s="28">
        <f t="shared" si="12"/>
        <v>5</v>
      </c>
      <c r="DT21" s="28">
        <f t="shared" si="12"/>
        <v>5</v>
      </c>
      <c r="DU21" s="28">
        <f t="shared" si="12"/>
        <v>5</v>
      </c>
      <c r="DV21" s="28">
        <f t="shared" si="12"/>
        <v>5</v>
      </c>
      <c r="DW21" s="28">
        <f t="shared" si="12"/>
        <v>4</v>
      </c>
      <c r="DX21" s="28">
        <f t="shared" si="12"/>
        <v>2</v>
      </c>
      <c r="DY21" s="28">
        <f t="shared" si="12"/>
        <v>5</v>
      </c>
      <c r="DZ21" s="28">
        <f t="shared" si="12"/>
        <v>3</v>
      </c>
      <c r="EA21" s="28">
        <f t="shared" si="12"/>
        <v>5</v>
      </c>
      <c r="EB21" s="28">
        <f t="shared" si="12"/>
        <v>4</v>
      </c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</row>
    <row r="22" spans="1:146" ht="18" customHeight="1">
      <c r="A22" s="167" t="s">
        <v>221</v>
      </c>
      <c r="B22" s="168"/>
      <c r="C22" s="75" t="s">
        <v>159</v>
      </c>
      <c r="D22" s="76" t="s">
        <v>224</v>
      </c>
      <c r="E22" s="76" t="s">
        <v>227</v>
      </c>
      <c r="F22" s="79"/>
      <c r="G22" s="80"/>
      <c r="H22" s="42" t="s">
        <v>9</v>
      </c>
      <c r="I22" s="117">
        <f>COUNTIF(I24:I31,"등반")</f>
        <v>0</v>
      </c>
      <c r="J22" s="177"/>
      <c r="K22" s="178"/>
      <c r="L22" s="204">
        <f>AF21*10+I21*10+I22*20+(J24+J25+J26+J27+J28+J29+J30+J31)</f>
        <v>45</v>
      </c>
      <c r="M22" s="204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6"/>
      <c r="AG22" s="42" t="s">
        <v>9</v>
      </c>
      <c r="AH22" s="117">
        <f>COUNTIF(AH24:AH31,"등반")</f>
        <v>0</v>
      </c>
      <c r="AI22" s="177"/>
      <c r="AJ22" s="178"/>
      <c r="AK22" s="204">
        <f>BE21*10+AH21*10+AH22*20+(AI24+AI25+AI26+AI27+AI28+AI29+AI30+AI31)</f>
        <v>573</v>
      </c>
      <c r="AL22" s="204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6"/>
      <c r="BF22" s="42" t="s">
        <v>9</v>
      </c>
      <c r="BG22" s="119"/>
      <c r="BH22" s="177"/>
      <c r="BI22" s="178"/>
      <c r="BJ22" s="204">
        <f>CD21*10+BG21*10+BG22*20+(BH24+BH25+BH26+BH27+BH28+BH29+BH30+BH31)</f>
        <v>50</v>
      </c>
      <c r="BK22" s="204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6"/>
      <c r="CE22" s="39" t="s">
        <v>9</v>
      </c>
      <c r="CF22" s="117"/>
      <c r="CG22" s="177"/>
      <c r="CH22" s="178"/>
      <c r="CI22" s="204">
        <f>DC21*10+CF21*10+CF22*20+(CG24+CG25+CG26+CG27+CG28+CG29+CG30+CG31)</f>
        <v>30</v>
      </c>
      <c r="CJ22" s="204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42" t="s">
        <v>9</v>
      </c>
      <c r="DE22" s="117">
        <f>COUNTIF(BG31:BG31,"등반")</f>
        <v>0</v>
      </c>
      <c r="DF22" s="177"/>
      <c r="DG22" s="178"/>
      <c r="DH22" s="204">
        <f>EB21*10+DE21*10+DE22*20+(DF24+DF25+DF26+DF27+DF28+DF29+DF30+DF31)</f>
        <v>40</v>
      </c>
      <c r="DI22" s="204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6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</row>
    <row r="23" spans="1:146" ht="18" customHeight="1">
      <c r="A23" s="167" t="s">
        <v>222</v>
      </c>
      <c r="B23" s="168"/>
      <c r="C23" s="75" t="s">
        <v>160</v>
      </c>
      <c r="D23" s="76" t="s">
        <v>224</v>
      </c>
      <c r="E23" s="76"/>
      <c r="F23" s="79"/>
      <c r="G23" s="80"/>
      <c r="H23" s="41" t="s">
        <v>10</v>
      </c>
      <c r="I23" s="4" t="s">
        <v>11</v>
      </c>
      <c r="J23" s="4" t="s">
        <v>58</v>
      </c>
      <c r="K23" s="4" t="s">
        <v>12</v>
      </c>
      <c r="L23" s="24">
        <v>1</v>
      </c>
      <c r="M23" s="24">
        <v>2</v>
      </c>
      <c r="N23" s="127">
        <v>3</v>
      </c>
      <c r="O23" s="127">
        <v>4</v>
      </c>
      <c r="P23" s="127">
        <v>5</v>
      </c>
      <c r="Q23" s="127">
        <v>6</v>
      </c>
      <c r="R23" s="127">
        <v>7</v>
      </c>
      <c r="S23" s="127">
        <v>8</v>
      </c>
      <c r="T23" s="127">
        <v>9</v>
      </c>
      <c r="U23" s="127">
        <v>10</v>
      </c>
      <c r="V23" s="127">
        <v>11</v>
      </c>
      <c r="W23" s="127">
        <v>12</v>
      </c>
      <c r="X23" s="127">
        <v>13</v>
      </c>
      <c r="Y23" s="127">
        <v>14</v>
      </c>
      <c r="Z23" s="127">
        <v>15</v>
      </c>
      <c r="AA23" s="127">
        <v>16</v>
      </c>
      <c r="AB23" s="127">
        <v>17</v>
      </c>
      <c r="AC23" s="127">
        <v>18</v>
      </c>
      <c r="AD23" s="127">
        <v>19</v>
      </c>
      <c r="AE23" s="127">
        <v>20</v>
      </c>
      <c r="AF23" s="147">
        <v>21</v>
      </c>
      <c r="AG23" s="41" t="s">
        <v>10</v>
      </c>
      <c r="AH23" s="4" t="s">
        <v>11</v>
      </c>
      <c r="AI23" s="4" t="s">
        <v>57</v>
      </c>
      <c r="AJ23" s="4" t="s">
        <v>12</v>
      </c>
      <c r="AK23" s="24">
        <v>1</v>
      </c>
      <c r="AL23" s="24">
        <v>2</v>
      </c>
      <c r="AM23" s="127">
        <v>3</v>
      </c>
      <c r="AN23" s="127">
        <v>4</v>
      </c>
      <c r="AO23" s="127">
        <v>5</v>
      </c>
      <c r="AP23" s="127">
        <v>6</v>
      </c>
      <c r="AQ23" s="127">
        <v>7</v>
      </c>
      <c r="AR23" s="127">
        <v>8</v>
      </c>
      <c r="AS23" s="127">
        <v>9</v>
      </c>
      <c r="AT23" s="127">
        <v>10</v>
      </c>
      <c r="AU23" s="127">
        <v>11</v>
      </c>
      <c r="AV23" s="127">
        <v>12</v>
      </c>
      <c r="AW23" s="127">
        <v>13</v>
      </c>
      <c r="AX23" s="127">
        <v>14</v>
      </c>
      <c r="AY23" s="127">
        <v>15</v>
      </c>
      <c r="AZ23" s="127">
        <v>16</v>
      </c>
      <c r="BA23" s="127">
        <v>17</v>
      </c>
      <c r="BB23" s="127">
        <v>18</v>
      </c>
      <c r="BC23" s="127">
        <v>19</v>
      </c>
      <c r="BD23" s="127">
        <v>20</v>
      </c>
      <c r="BE23" s="147">
        <v>21</v>
      </c>
      <c r="BF23" s="41" t="s">
        <v>10</v>
      </c>
      <c r="BG23" s="4" t="s">
        <v>11</v>
      </c>
      <c r="BH23" s="4" t="s">
        <v>57</v>
      </c>
      <c r="BI23" s="4" t="s">
        <v>12</v>
      </c>
      <c r="BJ23" s="24">
        <v>1</v>
      </c>
      <c r="BK23" s="24">
        <v>2</v>
      </c>
      <c r="BL23" s="127">
        <v>3</v>
      </c>
      <c r="BM23" s="127">
        <v>4</v>
      </c>
      <c r="BN23" s="127">
        <v>5</v>
      </c>
      <c r="BO23" s="127">
        <v>6</v>
      </c>
      <c r="BP23" s="127">
        <v>7</v>
      </c>
      <c r="BQ23" s="127">
        <v>8</v>
      </c>
      <c r="BR23" s="127">
        <v>9</v>
      </c>
      <c r="BS23" s="127">
        <v>10</v>
      </c>
      <c r="BT23" s="127">
        <v>11</v>
      </c>
      <c r="BU23" s="127">
        <v>12</v>
      </c>
      <c r="BV23" s="127">
        <v>13</v>
      </c>
      <c r="BW23" s="127">
        <v>14</v>
      </c>
      <c r="BX23" s="127">
        <v>15</v>
      </c>
      <c r="BY23" s="127">
        <v>16</v>
      </c>
      <c r="BZ23" s="127">
        <v>17</v>
      </c>
      <c r="CA23" s="127">
        <v>18</v>
      </c>
      <c r="CB23" s="127">
        <v>19</v>
      </c>
      <c r="CC23" s="127">
        <v>20</v>
      </c>
      <c r="CD23" s="147">
        <v>21</v>
      </c>
      <c r="CE23" s="38" t="s">
        <v>10</v>
      </c>
      <c r="CF23" s="4" t="s">
        <v>11</v>
      </c>
      <c r="CG23" s="4" t="s">
        <v>57</v>
      </c>
      <c r="CH23" s="4" t="s">
        <v>12</v>
      </c>
      <c r="CI23" s="24">
        <v>1</v>
      </c>
      <c r="CJ23" s="24">
        <v>2</v>
      </c>
      <c r="CK23" s="127">
        <v>3</v>
      </c>
      <c r="CL23" s="127">
        <v>4</v>
      </c>
      <c r="CM23" s="127">
        <v>5</v>
      </c>
      <c r="CN23" s="127">
        <v>6</v>
      </c>
      <c r="CO23" s="127">
        <v>7</v>
      </c>
      <c r="CP23" s="127">
        <v>8</v>
      </c>
      <c r="CQ23" s="127">
        <v>9</v>
      </c>
      <c r="CR23" s="127">
        <v>10</v>
      </c>
      <c r="CS23" s="127">
        <v>11</v>
      </c>
      <c r="CT23" s="127">
        <v>12</v>
      </c>
      <c r="CU23" s="127">
        <v>13</v>
      </c>
      <c r="CV23" s="127">
        <v>14</v>
      </c>
      <c r="CW23" s="127">
        <v>15</v>
      </c>
      <c r="CX23" s="127">
        <v>16</v>
      </c>
      <c r="CY23" s="127">
        <v>17</v>
      </c>
      <c r="CZ23" s="127">
        <v>18</v>
      </c>
      <c r="DA23" s="127">
        <v>19</v>
      </c>
      <c r="DB23" s="127">
        <v>20</v>
      </c>
      <c r="DC23" s="147">
        <v>21</v>
      </c>
      <c r="DD23" s="41" t="s">
        <v>10</v>
      </c>
      <c r="DE23" s="4" t="s">
        <v>11</v>
      </c>
      <c r="DF23" s="4" t="s">
        <v>57</v>
      </c>
      <c r="DG23" s="4" t="s">
        <v>12</v>
      </c>
      <c r="DH23" s="24">
        <v>1</v>
      </c>
      <c r="DI23" s="24">
        <v>2</v>
      </c>
      <c r="DJ23" s="127">
        <v>3</v>
      </c>
      <c r="DK23" s="127">
        <v>4</v>
      </c>
      <c r="DL23" s="127">
        <v>5</v>
      </c>
      <c r="DM23" s="127">
        <v>6</v>
      </c>
      <c r="DN23" s="127">
        <v>7</v>
      </c>
      <c r="DO23" s="127">
        <v>8</v>
      </c>
      <c r="DP23" s="127">
        <v>9</v>
      </c>
      <c r="DQ23" s="127">
        <v>10</v>
      </c>
      <c r="DR23" s="127">
        <v>11</v>
      </c>
      <c r="DS23" s="127">
        <v>12</v>
      </c>
      <c r="DT23" s="127">
        <v>13</v>
      </c>
      <c r="DU23" s="127">
        <v>14</v>
      </c>
      <c r="DV23" s="127">
        <v>15</v>
      </c>
      <c r="DW23" s="127">
        <v>16</v>
      </c>
      <c r="DX23" s="127">
        <v>17</v>
      </c>
      <c r="DY23" s="127">
        <v>18</v>
      </c>
      <c r="DZ23" s="127">
        <v>19</v>
      </c>
      <c r="EA23" s="127">
        <v>20</v>
      </c>
      <c r="EB23" s="147">
        <v>21</v>
      </c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</row>
    <row r="24" spans="1:146" ht="18" customHeight="1">
      <c r="A24" s="167" t="s">
        <v>223</v>
      </c>
      <c r="B24" s="168"/>
      <c r="C24" s="75" t="s">
        <v>160</v>
      </c>
      <c r="D24" s="76" t="s">
        <v>224</v>
      </c>
      <c r="E24" s="79"/>
      <c r="F24" s="79"/>
      <c r="G24" s="80"/>
      <c r="H24" s="108" t="s">
        <v>46</v>
      </c>
      <c r="I24" s="30" t="s">
        <v>22</v>
      </c>
      <c r="J24" s="109">
        <v>5</v>
      </c>
      <c r="K24" s="24">
        <f>COUNTIF(L24:AF24,"●")</f>
        <v>21</v>
      </c>
      <c r="L24" s="74" t="s">
        <v>149</v>
      </c>
      <c r="M24" s="74" t="s">
        <v>149</v>
      </c>
      <c r="N24" s="125" t="s">
        <v>101</v>
      </c>
      <c r="O24" s="125" t="s">
        <v>101</v>
      </c>
      <c r="P24" s="125" t="s">
        <v>101</v>
      </c>
      <c r="Q24" s="125" t="s">
        <v>101</v>
      </c>
      <c r="R24" s="125" t="s">
        <v>101</v>
      </c>
      <c r="S24" s="125" t="s">
        <v>101</v>
      </c>
      <c r="T24" s="125" t="s">
        <v>101</v>
      </c>
      <c r="U24" s="125" t="s">
        <v>101</v>
      </c>
      <c r="V24" s="125" t="s">
        <v>101</v>
      </c>
      <c r="W24" s="125" t="s">
        <v>101</v>
      </c>
      <c r="X24" s="125" t="s">
        <v>101</v>
      </c>
      <c r="Y24" s="125" t="s">
        <v>101</v>
      </c>
      <c r="Z24" s="125" t="s">
        <v>101</v>
      </c>
      <c r="AA24" s="125" t="s">
        <v>101</v>
      </c>
      <c r="AB24" s="125" t="s">
        <v>101</v>
      </c>
      <c r="AC24" s="125" t="s">
        <v>101</v>
      </c>
      <c r="AD24" s="125" t="s">
        <v>101</v>
      </c>
      <c r="AE24" s="125" t="s">
        <v>101</v>
      </c>
      <c r="AF24" s="19" t="s">
        <v>101</v>
      </c>
      <c r="AG24" s="108" t="s">
        <v>47</v>
      </c>
      <c r="AH24" s="30" t="s">
        <v>22</v>
      </c>
      <c r="AI24" s="109">
        <v>540</v>
      </c>
      <c r="AJ24" s="24">
        <f>COUNTIF(AK24:BE24,"●")</f>
        <v>15</v>
      </c>
      <c r="AK24" s="74" t="s">
        <v>149</v>
      </c>
      <c r="AL24" s="18"/>
      <c r="AM24" s="35" t="s">
        <v>101</v>
      </c>
      <c r="AN24" s="35"/>
      <c r="AO24" s="35" t="s">
        <v>101</v>
      </c>
      <c r="AP24" s="35" t="s">
        <v>101</v>
      </c>
      <c r="AQ24" s="35" t="s">
        <v>101</v>
      </c>
      <c r="AR24" s="35" t="s">
        <v>101</v>
      </c>
      <c r="AS24" s="35" t="s">
        <v>101</v>
      </c>
      <c r="AT24" s="35"/>
      <c r="AU24" s="35" t="s">
        <v>101</v>
      </c>
      <c r="AV24" s="35" t="s">
        <v>101</v>
      </c>
      <c r="AW24" s="35" t="s">
        <v>101</v>
      </c>
      <c r="AX24" s="35"/>
      <c r="AY24" s="35"/>
      <c r="AZ24" s="35" t="s">
        <v>101</v>
      </c>
      <c r="BA24" s="35" t="s">
        <v>101</v>
      </c>
      <c r="BB24" s="35" t="s">
        <v>101</v>
      </c>
      <c r="BC24" s="35" t="s">
        <v>101</v>
      </c>
      <c r="BD24" s="35"/>
      <c r="BE24" s="124" t="s">
        <v>101</v>
      </c>
      <c r="BF24" s="123" t="s">
        <v>94</v>
      </c>
      <c r="BG24" s="110" t="s">
        <v>21</v>
      </c>
      <c r="BH24" s="109"/>
      <c r="BI24" s="24">
        <f aca="true" t="shared" si="13" ref="BI24:BI31">COUNTIF(BJ24:CD24,"●")</f>
        <v>1</v>
      </c>
      <c r="BJ24" s="18"/>
      <c r="BK24" s="18"/>
      <c r="BL24" s="35"/>
      <c r="BM24" s="35"/>
      <c r="BN24" s="35"/>
      <c r="BO24" s="35" t="s">
        <v>101</v>
      </c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124"/>
      <c r="CE24" s="120" t="s">
        <v>49</v>
      </c>
      <c r="CF24" s="110" t="s">
        <v>21</v>
      </c>
      <c r="CG24" s="109"/>
      <c r="CH24" s="24">
        <f>COUNTIF(CI24:DC24,"●")</f>
        <v>12</v>
      </c>
      <c r="CI24" s="18"/>
      <c r="CJ24" s="74" t="s">
        <v>149</v>
      </c>
      <c r="CK24" s="125"/>
      <c r="CL24" s="125"/>
      <c r="CM24" s="125"/>
      <c r="CN24" s="125" t="s">
        <v>101</v>
      </c>
      <c r="CO24" s="125" t="s">
        <v>101</v>
      </c>
      <c r="CP24" s="125" t="s">
        <v>101</v>
      </c>
      <c r="CQ24" s="125" t="s">
        <v>101</v>
      </c>
      <c r="CR24" s="125"/>
      <c r="CS24" s="125" t="s">
        <v>101</v>
      </c>
      <c r="CT24" s="125" t="s">
        <v>101</v>
      </c>
      <c r="CU24" s="125"/>
      <c r="CV24" s="125" t="s">
        <v>101</v>
      </c>
      <c r="CW24" s="125" t="s">
        <v>101</v>
      </c>
      <c r="CX24" s="125" t="s">
        <v>101</v>
      </c>
      <c r="CY24" s="125"/>
      <c r="CZ24" s="125"/>
      <c r="DA24" s="125">
        <v>6</v>
      </c>
      <c r="DB24" s="125" t="s">
        <v>101</v>
      </c>
      <c r="DC24" s="124" t="s">
        <v>149</v>
      </c>
      <c r="DD24" s="123" t="s">
        <v>53</v>
      </c>
      <c r="DE24" s="110" t="s">
        <v>21</v>
      </c>
      <c r="DF24" s="109"/>
      <c r="DG24" s="24">
        <f>COUNTIF(DH24:EB24,"●")</f>
        <v>20</v>
      </c>
      <c r="DH24" s="74" t="s">
        <v>149</v>
      </c>
      <c r="DI24" s="74" t="s">
        <v>149</v>
      </c>
      <c r="DJ24" s="125" t="s">
        <v>101</v>
      </c>
      <c r="DK24" s="125" t="s">
        <v>101</v>
      </c>
      <c r="DL24" s="125" t="s">
        <v>101</v>
      </c>
      <c r="DM24" s="125" t="s">
        <v>101</v>
      </c>
      <c r="DN24" s="125" t="s">
        <v>101</v>
      </c>
      <c r="DO24" s="125" t="s">
        <v>101</v>
      </c>
      <c r="DP24" s="125" t="s">
        <v>101</v>
      </c>
      <c r="DQ24" s="125" t="s">
        <v>101</v>
      </c>
      <c r="DR24" s="125" t="s">
        <v>101</v>
      </c>
      <c r="DS24" s="125" t="s">
        <v>101</v>
      </c>
      <c r="DT24" s="125" t="s">
        <v>101</v>
      </c>
      <c r="DU24" s="125" t="s">
        <v>101</v>
      </c>
      <c r="DV24" s="125" t="s">
        <v>101</v>
      </c>
      <c r="DW24" s="125" t="s">
        <v>101</v>
      </c>
      <c r="DX24" s="125"/>
      <c r="DY24" s="125" t="s">
        <v>101</v>
      </c>
      <c r="DZ24" s="125" t="s">
        <v>101</v>
      </c>
      <c r="EA24" s="125" t="s">
        <v>101</v>
      </c>
      <c r="EB24" s="124" t="s">
        <v>149</v>
      </c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</row>
    <row r="25" spans="1:146" ht="18" customHeight="1">
      <c r="A25" s="150" t="s">
        <v>229</v>
      </c>
      <c r="B25" s="151"/>
      <c r="C25" s="75" t="s">
        <v>159</v>
      </c>
      <c r="D25" s="76" t="s">
        <v>227</v>
      </c>
      <c r="E25" s="79"/>
      <c r="F25" s="79"/>
      <c r="G25" s="77"/>
      <c r="H25" s="108" t="s">
        <v>153</v>
      </c>
      <c r="I25" s="30" t="s">
        <v>22</v>
      </c>
      <c r="J25" s="109"/>
      <c r="K25" s="24">
        <f>COUNTIF(L25:AF25,"●")</f>
        <v>21</v>
      </c>
      <c r="L25" s="18" t="s">
        <v>101</v>
      </c>
      <c r="M25" s="18" t="s">
        <v>101</v>
      </c>
      <c r="N25" s="35" t="s">
        <v>101</v>
      </c>
      <c r="O25" s="35" t="s">
        <v>101</v>
      </c>
      <c r="P25" s="35" t="s">
        <v>101</v>
      </c>
      <c r="Q25" s="35" t="s">
        <v>101</v>
      </c>
      <c r="R25" s="35" t="s">
        <v>101</v>
      </c>
      <c r="S25" s="35" t="s">
        <v>101</v>
      </c>
      <c r="T25" s="35" t="s">
        <v>101</v>
      </c>
      <c r="U25" s="35" t="s">
        <v>101</v>
      </c>
      <c r="V25" s="35" t="s">
        <v>101</v>
      </c>
      <c r="W25" s="35" t="s">
        <v>101</v>
      </c>
      <c r="X25" s="35" t="s">
        <v>101</v>
      </c>
      <c r="Y25" s="35" t="s">
        <v>101</v>
      </c>
      <c r="Z25" s="35" t="s">
        <v>101</v>
      </c>
      <c r="AA25" s="35" t="s">
        <v>101</v>
      </c>
      <c r="AB25" s="35" t="s">
        <v>101</v>
      </c>
      <c r="AC25" s="35" t="s">
        <v>101</v>
      </c>
      <c r="AD25" s="35" t="s">
        <v>101</v>
      </c>
      <c r="AE25" s="35" t="s">
        <v>101</v>
      </c>
      <c r="AF25" s="19" t="s">
        <v>101</v>
      </c>
      <c r="AG25" s="108" t="s">
        <v>93</v>
      </c>
      <c r="AH25" s="30" t="s">
        <v>22</v>
      </c>
      <c r="AI25" s="109"/>
      <c r="AJ25" s="24">
        <f>COUNTIF(AK25:BE25,"●")</f>
        <v>1</v>
      </c>
      <c r="AK25" s="18"/>
      <c r="AL25" s="18"/>
      <c r="AM25" s="35"/>
      <c r="AN25" s="35"/>
      <c r="AO25" s="35"/>
      <c r="AP25" s="35"/>
      <c r="AQ25" s="35" t="s">
        <v>101</v>
      </c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124"/>
      <c r="BF25" s="123" t="s">
        <v>48</v>
      </c>
      <c r="BG25" s="110" t="s">
        <v>21</v>
      </c>
      <c r="BH25" s="109"/>
      <c r="BI25" s="24">
        <f t="shared" si="13"/>
        <v>20</v>
      </c>
      <c r="BJ25" s="74" t="s">
        <v>149</v>
      </c>
      <c r="BK25" s="74" t="s">
        <v>149</v>
      </c>
      <c r="BL25" s="125" t="s">
        <v>101</v>
      </c>
      <c r="BM25" s="125"/>
      <c r="BN25" s="125" t="s">
        <v>101</v>
      </c>
      <c r="BO25" s="125" t="s">
        <v>101</v>
      </c>
      <c r="BP25" s="125" t="s">
        <v>101</v>
      </c>
      <c r="BQ25" s="125" t="s">
        <v>101</v>
      </c>
      <c r="BR25" s="125" t="s">
        <v>101</v>
      </c>
      <c r="BS25" s="125" t="s">
        <v>101</v>
      </c>
      <c r="BT25" s="125" t="s">
        <v>101</v>
      </c>
      <c r="BU25" s="125" t="s">
        <v>101</v>
      </c>
      <c r="BV25" s="125" t="s">
        <v>101</v>
      </c>
      <c r="BW25" s="125" t="s">
        <v>101</v>
      </c>
      <c r="BX25" s="125" t="s">
        <v>101</v>
      </c>
      <c r="BY25" s="125" t="s">
        <v>101</v>
      </c>
      <c r="BZ25" s="125" t="s">
        <v>101</v>
      </c>
      <c r="CA25" s="125" t="s">
        <v>101</v>
      </c>
      <c r="CB25" s="125" t="s">
        <v>101</v>
      </c>
      <c r="CC25" s="125" t="s">
        <v>101</v>
      </c>
      <c r="CD25" s="124" t="s">
        <v>149</v>
      </c>
      <c r="CE25" s="120" t="s">
        <v>50</v>
      </c>
      <c r="CF25" s="110" t="s">
        <v>21</v>
      </c>
      <c r="CG25" s="109"/>
      <c r="CH25" s="24">
        <f>COUNTIF(CI25:DC25,"●")</f>
        <v>13</v>
      </c>
      <c r="CI25" s="18"/>
      <c r="CJ25" s="74" t="s">
        <v>149</v>
      </c>
      <c r="CK25" s="125"/>
      <c r="CL25" s="125"/>
      <c r="CM25" s="125"/>
      <c r="CN25" s="125" t="s">
        <v>101</v>
      </c>
      <c r="CO25" s="125" t="s">
        <v>101</v>
      </c>
      <c r="CP25" s="125" t="s">
        <v>101</v>
      </c>
      <c r="CQ25" s="125" t="s">
        <v>101</v>
      </c>
      <c r="CR25" s="125" t="s">
        <v>101</v>
      </c>
      <c r="CS25" s="125" t="s">
        <v>101</v>
      </c>
      <c r="CT25" s="125" t="s">
        <v>101</v>
      </c>
      <c r="CU25" s="125"/>
      <c r="CV25" s="125" t="s">
        <v>101</v>
      </c>
      <c r="CW25" s="125" t="s">
        <v>101</v>
      </c>
      <c r="CX25" s="125" t="s">
        <v>101</v>
      </c>
      <c r="CY25" s="125"/>
      <c r="CZ25" s="125"/>
      <c r="DA25" s="125">
        <v>5</v>
      </c>
      <c r="DB25" s="125" t="s">
        <v>101</v>
      </c>
      <c r="DC25" s="124" t="s">
        <v>149</v>
      </c>
      <c r="DD25" s="123" t="s">
        <v>54</v>
      </c>
      <c r="DE25" s="110" t="s">
        <v>21</v>
      </c>
      <c r="DF25" s="109"/>
      <c r="DG25" s="24">
        <f>COUNTIF(DH25:EB25,"●")</f>
        <v>20</v>
      </c>
      <c r="DH25" s="74" t="s">
        <v>149</v>
      </c>
      <c r="DI25" s="74" t="s">
        <v>149</v>
      </c>
      <c r="DJ25" s="125" t="s">
        <v>101</v>
      </c>
      <c r="DK25" s="125" t="s">
        <v>101</v>
      </c>
      <c r="DL25" s="125" t="s">
        <v>101</v>
      </c>
      <c r="DM25" s="125" t="s">
        <v>101</v>
      </c>
      <c r="DN25" s="125" t="s">
        <v>101</v>
      </c>
      <c r="DO25" s="125" t="s">
        <v>101</v>
      </c>
      <c r="DP25" s="125" t="s">
        <v>101</v>
      </c>
      <c r="DQ25" s="125" t="s">
        <v>101</v>
      </c>
      <c r="DR25" s="125" t="s">
        <v>101</v>
      </c>
      <c r="DS25" s="125" t="s">
        <v>101</v>
      </c>
      <c r="DT25" s="125" t="s">
        <v>101</v>
      </c>
      <c r="DU25" s="125" t="s">
        <v>101</v>
      </c>
      <c r="DV25" s="125" t="s">
        <v>101</v>
      </c>
      <c r="DW25" s="125" t="s">
        <v>101</v>
      </c>
      <c r="DX25" s="125" t="s">
        <v>101</v>
      </c>
      <c r="DY25" s="125" t="s">
        <v>101</v>
      </c>
      <c r="DZ25" s="125"/>
      <c r="EA25" s="125" t="s">
        <v>101</v>
      </c>
      <c r="EB25" s="124" t="s">
        <v>149</v>
      </c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</row>
    <row r="26" spans="1:146" ht="18" customHeight="1">
      <c r="A26" s="150" t="s">
        <v>230</v>
      </c>
      <c r="B26" s="151"/>
      <c r="C26" s="75" t="s">
        <v>160</v>
      </c>
      <c r="D26" s="76" t="s">
        <v>232</v>
      </c>
      <c r="E26" s="79"/>
      <c r="F26" s="79"/>
      <c r="G26" s="77"/>
      <c r="H26" s="108" t="s">
        <v>154</v>
      </c>
      <c r="I26" s="30" t="s">
        <v>22</v>
      </c>
      <c r="J26" s="109"/>
      <c r="K26" s="24">
        <f>COUNTIF(L26:AF26,"●")</f>
        <v>21</v>
      </c>
      <c r="L26" s="74" t="s">
        <v>101</v>
      </c>
      <c r="M26" s="74" t="s">
        <v>101</v>
      </c>
      <c r="N26" s="125" t="s">
        <v>101</v>
      </c>
      <c r="O26" s="125" t="s">
        <v>101</v>
      </c>
      <c r="P26" s="125" t="s">
        <v>101</v>
      </c>
      <c r="Q26" s="125" t="s">
        <v>101</v>
      </c>
      <c r="R26" s="125" t="s">
        <v>101</v>
      </c>
      <c r="S26" s="125" t="s">
        <v>101</v>
      </c>
      <c r="T26" s="125" t="s">
        <v>101</v>
      </c>
      <c r="U26" s="125" t="s">
        <v>101</v>
      </c>
      <c r="V26" s="125" t="s">
        <v>101</v>
      </c>
      <c r="W26" s="125" t="s">
        <v>101</v>
      </c>
      <c r="X26" s="125" t="s">
        <v>101</v>
      </c>
      <c r="Y26" s="125" t="s">
        <v>101</v>
      </c>
      <c r="Z26" s="125" t="s">
        <v>101</v>
      </c>
      <c r="AA26" s="125" t="s">
        <v>101</v>
      </c>
      <c r="AB26" s="125" t="s">
        <v>101</v>
      </c>
      <c r="AC26" s="125" t="s">
        <v>101</v>
      </c>
      <c r="AD26" s="125" t="s">
        <v>101</v>
      </c>
      <c r="AE26" s="125" t="s">
        <v>101</v>
      </c>
      <c r="AF26" s="19" t="s">
        <v>101</v>
      </c>
      <c r="AG26" s="108" t="s">
        <v>212</v>
      </c>
      <c r="AH26" s="30" t="s">
        <v>22</v>
      </c>
      <c r="AI26" s="109"/>
      <c r="AJ26" s="24">
        <f>COUNTIF(AK26:BE26,"●")</f>
        <v>17</v>
      </c>
      <c r="AK26" s="18" t="s">
        <v>101</v>
      </c>
      <c r="AL26" s="18" t="s">
        <v>101</v>
      </c>
      <c r="AM26" s="35" t="s">
        <v>101</v>
      </c>
      <c r="AN26" s="35"/>
      <c r="AO26" s="35" t="s">
        <v>101</v>
      </c>
      <c r="AP26" s="35"/>
      <c r="AQ26" s="35" t="s">
        <v>101</v>
      </c>
      <c r="AR26" s="35" t="s">
        <v>101</v>
      </c>
      <c r="AS26" s="35"/>
      <c r="AT26" s="35"/>
      <c r="AU26" s="35" t="s">
        <v>101</v>
      </c>
      <c r="AV26" s="35" t="s">
        <v>101</v>
      </c>
      <c r="AW26" s="35" t="s">
        <v>101</v>
      </c>
      <c r="AX26" s="35" t="s">
        <v>101</v>
      </c>
      <c r="AY26" s="35" t="s">
        <v>101</v>
      </c>
      <c r="AZ26" s="35" t="s">
        <v>101</v>
      </c>
      <c r="BA26" s="35" t="s">
        <v>101</v>
      </c>
      <c r="BB26" s="35" t="s">
        <v>101</v>
      </c>
      <c r="BC26" s="35" t="s">
        <v>101</v>
      </c>
      <c r="BD26" s="35" t="s">
        <v>101</v>
      </c>
      <c r="BE26" s="124" t="s">
        <v>101</v>
      </c>
      <c r="BF26" s="123" t="s">
        <v>56</v>
      </c>
      <c r="BG26" s="110" t="s">
        <v>21</v>
      </c>
      <c r="BH26" s="109"/>
      <c r="BI26" s="24">
        <f t="shared" si="13"/>
        <v>19</v>
      </c>
      <c r="BJ26" s="74" t="s">
        <v>149</v>
      </c>
      <c r="BK26" s="74" t="s">
        <v>149</v>
      </c>
      <c r="BL26" s="125" t="s">
        <v>101</v>
      </c>
      <c r="BM26" s="125" t="s">
        <v>101</v>
      </c>
      <c r="BN26" s="125" t="s">
        <v>101</v>
      </c>
      <c r="BO26" s="125" t="s">
        <v>101</v>
      </c>
      <c r="BP26" s="125" t="s">
        <v>101</v>
      </c>
      <c r="BQ26" s="125" t="s">
        <v>101</v>
      </c>
      <c r="BR26" s="125" t="s">
        <v>101</v>
      </c>
      <c r="BS26" s="125" t="s">
        <v>101</v>
      </c>
      <c r="BT26" s="125" t="s">
        <v>101</v>
      </c>
      <c r="BU26" s="125" t="s">
        <v>101</v>
      </c>
      <c r="BV26" s="125" t="s">
        <v>101</v>
      </c>
      <c r="BW26" s="125" t="s">
        <v>101</v>
      </c>
      <c r="BX26" s="125" t="s">
        <v>101</v>
      </c>
      <c r="BY26" s="125" t="s">
        <v>101</v>
      </c>
      <c r="BZ26" s="125"/>
      <c r="CA26" s="125" t="s">
        <v>101</v>
      </c>
      <c r="CB26" s="125" t="s">
        <v>101</v>
      </c>
      <c r="CC26" s="125"/>
      <c r="CD26" s="124" t="s">
        <v>149</v>
      </c>
      <c r="CE26" s="120" t="s">
        <v>51</v>
      </c>
      <c r="CF26" s="110" t="s">
        <v>21</v>
      </c>
      <c r="CG26" s="109"/>
      <c r="CH26" s="24">
        <f>COUNTIF(CI26:DC26,"●")</f>
        <v>0</v>
      </c>
      <c r="CI26" s="18"/>
      <c r="CJ26" s="18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19"/>
      <c r="DD26" s="123" t="s">
        <v>98</v>
      </c>
      <c r="DE26" s="110" t="s">
        <v>21</v>
      </c>
      <c r="DF26" s="109"/>
      <c r="DG26" s="24">
        <f>COUNTIF(DH26:EB26,"●")</f>
        <v>19</v>
      </c>
      <c r="DH26" s="74" t="s">
        <v>149</v>
      </c>
      <c r="DI26" s="74" t="s">
        <v>149</v>
      </c>
      <c r="DJ26" s="125" t="s">
        <v>101</v>
      </c>
      <c r="DK26" s="125"/>
      <c r="DL26" s="125" t="s">
        <v>101</v>
      </c>
      <c r="DM26" s="125" t="s">
        <v>101</v>
      </c>
      <c r="DN26" s="125" t="s">
        <v>101</v>
      </c>
      <c r="DO26" s="125"/>
      <c r="DP26" s="125" t="s">
        <v>101</v>
      </c>
      <c r="DQ26" s="125" t="s">
        <v>101</v>
      </c>
      <c r="DR26" s="125" t="s">
        <v>101</v>
      </c>
      <c r="DS26" s="125" t="s">
        <v>101</v>
      </c>
      <c r="DT26" s="125" t="s">
        <v>101</v>
      </c>
      <c r="DU26" s="125" t="s">
        <v>101</v>
      </c>
      <c r="DV26" s="125" t="s">
        <v>101</v>
      </c>
      <c r="DW26" s="125" t="s">
        <v>101</v>
      </c>
      <c r="DX26" s="125" t="s">
        <v>101</v>
      </c>
      <c r="DY26" s="125" t="s">
        <v>101</v>
      </c>
      <c r="DZ26" s="125" t="s">
        <v>101</v>
      </c>
      <c r="EA26" s="125" t="s">
        <v>101</v>
      </c>
      <c r="EB26" s="124" t="s">
        <v>149</v>
      </c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</row>
    <row r="27" spans="1:146" ht="18" customHeight="1">
      <c r="A27" s="150" t="s">
        <v>231</v>
      </c>
      <c r="B27" s="151"/>
      <c r="C27" s="75" t="s">
        <v>159</v>
      </c>
      <c r="D27" s="76" t="s">
        <v>232</v>
      </c>
      <c r="E27" s="32"/>
      <c r="F27" s="79"/>
      <c r="G27" s="77"/>
      <c r="H27" s="108" t="s">
        <v>155</v>
      </c>
      <c r="I27" s="30" t="s">
        <v>22</v>
      </c>
      <c r="J27" s="109"/>
      <c r="K27" s="24">
        <f>COUNTIF(L27:AF27,"●")</f>
        <v>21</v>
      </c>
      <c r="L27" s="74" t="s">
        <v>101</v>
      </c>
      <c r="M27" s="74" t="s">
        <v>101</v>
      </c>
      <c r="N27" s="125" t="s">
        <v>101</v>
      </c>
      <c r="O27" s="125" t="s">
        <v>101</v>
      </c>
      <c r="P27" s="125" t="s">
        <v>101</v>
      </c>
      <c r="Q27" s="125" t="s">
        <v>101</v>
      </c>
      <c r="R27" s="125" t="s">
        <v>101</v>
      </c>
      <c r="S27" s="125" t="s">
        <v>101</v>
      </c>
      <c r="T27" s="125" t="s">
        <v>101</v>
      </c>
      <c r="U27" s="125" t="s">
        <v>101</v>
      </c>
      <c r="V27" s="125" t="s">
        <v>101</v>
      </c>
      <c r="W27" s="125" t="s">
        <v>101</v>
      </c>
      <c r="X27" s="125" t="s">
        <v>101</v>
      </c>
      <c r="Y27" s="125" t="s">
        <v>101</v>
      </c>
      <c r="Z27" s="125" t="s">
        <v>101</v>
      </c>
      <c r="AA27" s="125" t="s">
        <v>101</v>
      </c>
      <c r="AB27" s="125" t="s">
        <v>101</v>
      </c>
      <c r="AC27" s="125" t="s">
        <v>101</v>
      </c>
      <c r="AD27" s="125" t="s">
        <v>101</v>
      </c>
      <c r="AE27" s="125" t="s">
        <v>101</v>
      </c>
      <c r="AF27" s="19" t="s">
        <v>101</v>
      </c>
      <c r="AG27" s="108" t="s">
        <v>213</v>
      </c>
      <c r="AH27" s="30" t="s">
        <v>22</v>
      </c>
      <c r="AI27" s="109">
        <v>3</v>
      </c>
      <c r="AJ27" s="24">
        <f>COUNTIF(AK27:BE27,"●")</f>
        <v>20</v>
      </c>
      <c r="AK27" s="74" t="s">
        <v>101</v>
      </c>
      <c r="AL27" s="74" t="s">
        <v>101</v>
      </c>
      <c r="AM27" s="125" t="s">
        <v>101</v>
      </c>
      <c r="AN27" s="125"/>
      <c r="AO27" s="125" t="s">
        <v>101</v>
      </c>
      <c r="AP27" s="125" t="s">
        <v>101</v>
      </c>
      <c r="AQ27" s="125" t="s">
        <v>101</v>
      </c>
      <c r="AR27" s="125" t="s">
        <v>101</v>
      </c>
      <c r="AS27" s="125" t="s">
        <v>101</v>
      </c>
      <c r="AT27" s="125" t="s">
        <v>101</v>
      </c>
      <c r="AU27" s="125" t="s">
        <v>101</v>
      </c>
      <c r="AV27" s="125" t="s">
        <v>101</v>
      </c>
      <c r="AW27" s="125" t="s">
        <v>101</v>
      </c>
      <c r="AX27" s="125" t="s">
        <v>101</v>
      </c>
      <c r="AY27" s="125" t="s">
        <v>101</v>
      </c>
      <c r="AZ27" s="125" t="s">
        <v>101</v>
      </c>
      <c r="BA27" s="125" t="s">
        <v>101</v>
      </c>
      <c r="BB27" s="125" t="s">
        <v>101</v>
      </c>
      <c r="BC27" s="125" t="s">
        <v>101</v>
      </c>
      <c r="BD27" s="125" t="s">
        <v>101</v>
      </c>
      <c r="BE27" s="124" t="s">
        <v>101</v>
      </c>
      <c r="BF27" s="123" t="s">
        <v>95</v>
      </c>
      <c r="BG27" s="110" t="s">
        <v>21</v>
      </c>
      <c r="BH27" s="109"/>
      <c r="BI27" s="24">
        <f t="shared" si="13"/>
        <v>0</v>
      </c>
      <c r="BJ27" s="18"/>
      <c r="BK27" s="18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19"/>
      <c r="CE27" s="120" t="s">
        <v>96</v>
      </c>
      <c r="CF27" s="110" t="s">
        <v>21</v>
      </c>
      <c r="CG27" s="109"/>
      <c r="CH27" s="24">
        <f>COUNTIF(CI27:DC27,"●")</f>
        <v>13</v>
      </c>
      <c r="CI27" s="18"/>
      <c r="CJ27" s="74" t="s">
        <v>149</v>
      </c>
      <c r="CK27" s="125"/>
      <c r="CL27" s="125"/>
      <c r="CM27" s="125"/>
      <c r="CN27" s="125" t="s">
        <v>101</v>
      </c>
      <c r="CO27" s="125" t="s">
        <v>101</v>
      </c>
      <c r="CP27" s="125" t="s">
        <v>101</v>
      </c>
      <c r="CQ27" s="125" t="s">
        <v>101</v>
      </c>
      <c r="CR27" s="125" t="s">
        <v>101</v>
      </c>
      <c r="CS27" s="125" t="s">
        <v>101</v>
      </c>
      <c r="CT27" s="125" t="s">
        <v>101</v>
      </c>
      <c r="CU27" s="125"/>
      <c r="CV27" s="125" t="s">
        <v>101</v>
      </c>
      <c r="CW27" s="125" t="s">
        <v>101</v>
      </c>
      <c r="CX27" s="125" t="s">
        <v>101</v>
      </c>
      <c r="CY27" s="125"/>
      <c r="CZ27" s="125"/>
      <c r="DA27" s="125">
        <v>4</v>
      </c>
      <c r="DB27" s="125" t="s">
        <v>101</v>
      </c>
      <c r="DC27" s="124" t="s">
        <v>149</v>
      </c>
      <c r="DD27" s="123" t="s">
        <v>55</v>
      </c>
      <c r="DE27" s="110" t="s">
        <v>21</v>
      </c>
      <c r="DF27" s="109"/>
      <c r="DG27" s="24">
        <f>COUNTIF(DH27:EB27,"●")</f>
        <v>13</v>
      </c>
      <c r="DH27" s="74" t="s">
        <v>149</v>
      </c>
      <c r="DI27" s="74"/>
      <c r="DJ27" s="125"/>
      <c r="DK27" s="125"/>
      <c r="DL27" s="125" t="s">
        <v>101</v>
      </c>
      <c r="DM27" s="125"/>
      <c r="DN27" s="125" t="s">
        <v>101</v>
      </c>
      <c r="DO27" s="125" t="s">
        <v>101</v>
      </c>
      <c r="DP27" s="125" t="s">
        <v>101</v>
      </c>
      <c r="DQ27" s="125" t="s">
        <v>101</v>
      </c>
      <c r="DR27" s="125" t="s">
        <v>101</v>
      </c>
      <c r="DS27" s="125" t="s">
        <v>101</v>
      </c>
      <c r="DT27" s="125" t="s">
        <v>101</v>
      </c>
      <c r="DU27" s="125" t="s">
        <v>101</v>
      </c>
      <c r="DV27" s="125" t="s">
        <v>101</v>
      </c>
      <c r="DW27" s="125"/>
      <c r="DX27" s="125"/>
      <c r="DY27" s="125" t="s">
        <v>101</v>
      </c>
      <c r="DZ27" s="125"/>
      <c r="EA27" s="125" t="s">
        <v>101</v>
      </c>
      <c r="EB27" s="124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</row>
    <row r="28" spans="1:146" ht="18" customHeight="1">
      <c r="A28" s="182"/>
      <c r="B28" s="183"/>
      <c r="C28" s="32"/>
      <c r="D28" s="32"/>
      <c r="E28" s="32"/>
      <c r="F28" s="32"/>
      <c r="G28" s="146"/>
      <c r="H28" s="120" t="s">
        <v>156</v>
      </c>
      <c r="I28" s="30" t="s">
        <v>22</v>
      </c>
      <c r="J28" s="109"/>
      <c r="K28" s="24">
        <f>COUNTIF(L28:AF28,"●")</f>
        <v>9</v>
      </c>
      <c r="L28" s="74"/>
      <c r="M28" s="74" t="s">
        <v>101</v>
      </c>
      <c r="N28" s="125"/>
      <c r="O28" s="125" t="s">
        <v>101</v>
      </c>
      <c r="P28" s="125" t="s">
        <v>101</v>
      </c>
      <c r="Q28" s="125"/>
      <c r="R28" s="125" t="s">
        <v>101</v>
      </c>
      <c r="S28" s="125" t="s">
        <v>101</v>
      </c>
      <c r="T28" s="125" t="s">
        <v>101</v>
      </c>
      <c r="U28" s="125" t="s">
        <v>101</v>
      </c>
      <c r="V28" s="125" t="s">
        <v>101</v>
      </c>
      <c r="W28" s="125"/>
      <c r="X28" s="125" t="s">
        <v>101</v>
      </c>
      <c r="Y28" s="125"/>
      <c r="Z28" s="125"/>
      <c r="AA28" s="125"/>
      <c r="AB28" s="125"/>
      <c r="AC28" s="125"/>
      <c r="AD28" s="125"/>
      <c r="AE28" s="125"/>
      <c r="AF28" s="19"/>
      <c r="AG28" s="108"/>
      <c r="AH28" s="2"/>
      <c r="AI28" s="109"/>
      <c r="AJ28" s="24"/>
      <c r="AK28" s="74"/>
      <c r="AL28" s="74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4"/>
      <c r="BF28" s="123" t="s">
        <v>52</v>
      </c>
      <c r="BG28" s="110" t="s">
        <v>21</v>
      </c>
      <c r="BH28" s="109"/>
      <c r="BI28" s="24">
        <f t="shared" si="13"/>
        <v>19</v>
      </c>
      <c r="BJ28" s="74" t="s">
        <v>149</v>
      </c>
      <c r="BK28" s="74" t="s">
        <v>149</v>
      </c>
      <c r="BL28" s="125" t="s">
        <v>101</v>
      </c>
      <c r="BM28" s="125" t="s">
        <v>101</v>
      </c>
      <c r="BN28" s="125" t="s">
        <v>101</v>
      </c>
      <c r="BO28" s="125" t="s">
        <v>101</v>
      </c>
      <c r="BP28" s="125" t="s">
        <v>101</v>
      </c>
      <c r="BQ28" s="125" t="s">
        <v>101</v>
      </c>
      <c r="BR28" s="125" t="s">
        <v>101</v>
      </c>
      <c r="BS28" s="125" t="s">
        <v>101</v>
      </c>
      <c r="BT28" s="125" t="s">
        <v>101</v>
      </c>
      <c r="BU28" s="125"/>
      <c r="BV28" s="125" t="s">
        <v>101</v>
      </c>
      <c r="BW28" s="125" t="s">
        <v>101</v>
      </c>
      <c r="BX28" s="125" t="s">
        <v>101</v>
      </c>
      <c r="BY28" s="125" t="s">
        <v>101</v>
      </c>
      <c r="BZ28" s="125" t="s">
        <v>101</v>
      </c>
      <c r="CA28" s="125" t="s">
        <v>101</v>
      </c>
      <c r="CB28" s="125"/>
      <c r="CC28" s="125" t="s">
        <v>101</v>
      </c>
      <c r="CD28" s="19" t="s">
        <v>101</v>
      </c>
      <c r="CE28" s="120" t="s">
        <v>226</v>
      </c>
      <c r="CF28" s="110" t="s">
        <v>21</v>
      </c>
      <c r="CG28" s="109"/>
      <c r="CH28" s="24">
        <f>COUNTIF(CI28:DC28,"●")</f>
        <v>1</v>
      </c>
      <c r="CI28" s="74"/>
      <c r="CJ28" s="74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 t="s">
        <v>101</v>
      </c>
      <c r="CU28" s="125"/>
      <c r="CV28" s="125"/>
      <c r="CW28" s="125"/>
      <c r="CX28" s="125"/>
      <c r="CY28" s="125"/>
      <c r="CZ28" s="125"/>
      <c r="DA28" s="125"/>
      <c r="DB28" s="125"/>
      <c r="DC28" s="124"/>
      <c r="DD28" s="123" t="s">
        <v>33</v>
      </c>
      <c r="DE28" s="110" t="s">
        <v>21</v>
      </c>
      <c r="DF28" s="109"/>
      <c r="DG28" s="24">
        <f>COUNTIF(DH28:EB28,"●")</f>
        <v>19</v>
      </c>
      <c r="DH28" s="74" t="s">
        <v>149</v>
      </c>
      <c r="DI28" s="74" t="s">
        <v>149</v>
      </c>
      <c r="DJ28" s="125" t="s">
        <v>101</v>
      </c>
      <c r="DK28" s="125"/>
      <c r="DL28" s="125" t="s">
        <v>101</v>
      </c>
      <c r="DM28" s="125" t="s">
        <v>101</v>
      </c>
      <c r="DN28" s="125" t="s">
        <v>101</v>
      </c>
      <c r="DO28" s="125" t="s">
        <v>101</v>
      </c>
      <c r="DP28" s="125" t="s">
        <v>101</v>
      </c>
      <c r="DQ28" s="125" t="s">
        <v>101</v>
      </c>
      <c r="DR28" s="125" t="s">
        <v>101</v>
      </c>
      <c r="DS28" s="125" t="s">
        <v>101</v>
      </c>
      <c r="DT28" s="125" t="s">
        <v>101</v>
      </c>
      <c r="DU28" s="125" t="s">
        <v>101</v>
      </c>
      <c r="DV28" s="125" t="s">
        <v>101</v>
      </c>
      <c r="DW28" s="125" t="s">
        <v>101</v>
      </c>
      <c r="DX28" s="125"/>
      <c r="DY28" s="125" t="s">
        <v>101</v>
      </c>
      <c r="DZ28" s="125" t="s">
        <v>101</v>
      </c>
      <c r="EA28" s="125" t="s">
        <v>101</v>
      </c>
      <c r="EB28" s="124" t="s">
        <v>149</v>
      </c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</row>
    <row r="29" spans="1:146" ht="18" customHeight="1">
      <c r="A29" s="150"/>
      <c r="B29" s="151"/>
      <c r="C29" s="75"/>
      <c r="D29" s="76"/>
      <c r="E29" s="79"/>
      <c r="F29" s="79"/>
      <c r="G29" s="77"/>
      <c r="H29" s="108"/>
      <c r="I29" s="2"/>
      <c r="J29" s="111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19"/>
      <c r="AG29" s="108"/>
      <c r="AH29" s="2"/>
      <c r="AI29" s="111"/>
      <c r="AJ29" s="24"/>
      <c r="AK29" s="18"/>
      <c r="AL29" s="18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19"/>
      <c r="BF29" s="123" t="s">
        <v>164</v>
      </c>
      <c r="BG29" s="110" t="s">
        <v>21</v>
      </c>
      <c r="BH29" s="109"/>
      <c r="BI29" s="24">
        <f t="shared" si="13"/>
        <v>10</v>
      </c>
      <c r="BJ29" s="18"/>
      <c r="BK29" s="125" t="s">
        <v>101</v>
      </c>
      <c r="BL29" s="125" t="s">
        <v>101</v>
      </c>
      <c r="BM29" s="125"/>
      <c r="BN29" s="125" t="s">
        <v>101</v>
      </c>
      <c r="BO29" s="125" t="s">
        <v>101</v>
      </c>
      <c r="BP29" s="125" t="s">
        <v>101</v>
      </c>
      <c r="BQ29" s="125" t="s">
        <v>101</v>
      </c>
      <c r="BR29" s="125"/>
      <c r="BS29" s="125" t="s">
        <v>101</v>
      </c>
      <c r="BT29" s="125"/>
      <c r="BU29" s="125"/>
      <c r="BV29" s="125"/>
      <c r="BW29" s="125"/>
      <c r="BX29" s="125" t="s">
        <v>101</v>
      </c>
      <c r="BY29" s="125"/>
      <c r="BZ29" s="125"/>
      <c r="CA29" s="125"/>
      <c r="CB29" s="125"/>
      <c r="CC29" s="125" t="s">
        <v>101</v>
      </c>
      <c r="CD29" s="19" t="s">
        <v>101</v>
      </c>
      <c r="CE29" s="121"/>
      <c r="CF29" s="110"/>
      <c r="CG29" s="109"/>
      <c r="CH29" s="24"/>
      <c r="CI29" s="18"/>
      <c r="CJ29" s="18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124"/>
      <c r="DD29" s="123"/>
      <c r="DE29" s="110"/>
      <c r="DF29" s="109"/>
      <c r="DG29" s="24"/>
      <c r="DH29" s="74"/>
      <c r="DI29" s="74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4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</row>
    <row r="30" spans="1:147" ht="18" customHeight="1">
      <c r="A30" s="150"/>
      <c r="B30" s="151"/>
      <c r="C30" s="78"/>
      <c r="D30" s="76"/>
      <c r="E30" s="79"/>
      <c r="F30" s="79"/>
      <c r="G30" s="77"/>
      <c r="H30" s="43"/>
      <c r="I30" s="2"/>
      <c r="J30" s="111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19"/>
      <c r="AG30" s="43"/>
      <c r="AH30" s="2"/>
      <c r="AI30" s="111"/>
      <c r="AJ30" s="24"/>
      <c r="AK30" s="18"/>
      <c r="AL30" s="18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19"/>
      <c r="BF30" s="123" t="s">
        <v>211</v>
      </c>
      <c r="BG30" s="110" t="s">
        <v>22</v>
      </c>
      <c r="BH30" s="109"/>
      <c r="BI30" s="24">
        <f t="shared" si="13"/>
        <v>18</v>
      </c>
      <c r="BJ30" s="18" t="s">
        <v>101</v>
      </c>
      <c r="BK30" s="18" t="s">
        <v>101</v>
      </c>
      <c r="BL30" s="35" t="s">
        <v>101</v>
      </c>
      <c r="BM30" s="35"/>
      <c r="BN30" s="35"/>
      <c r="BO30" s="35"/>
      <c r="BP30" s="35" t="s">
        <v>101</v>
      </c>
      <c r="BQ30" s="35" t="s">
        <v>101</v>
      </c>
      <c r="BR30" s="35" t="s">
        <v>101</v>
      </c>
      <c r="BS30" s="35" t="s">
        <v>101</v>
      </c>
      <c r="BT30" s="35" t="s">
        <v>101</v>
      </c>
      <c r="BU30" s="35" t="s">
        <v>101</v>
      </c>
      <c r="BV30" s="35" t="s">
        <v>101</v>
      </c>
      <c r="BW30" s="35" t="s">
        <v>101</v>
      </c>
      <c r="BX30" s="35" t="s">
        <v>101</v>
      </c>
      <c r="BY30" s="35" t="s">
        <v>101</v>
      </c>
      <c r="BZ30" s="35" t="s">
        <v>101</v>
      </c>
      <c r="CA30" s="35" t="s">
        <v>101</v>
      </c>
      <c r="CB30" s="35" t="s">
        <v>101</v>
      </c>
      <c r="CC30" s="35" t="s">
        <v>101</v>
      </c>
      <c r="CD30" s="19" t="s">
        <v>101</v>
      </c>
      <c r="CE30" s="121"/>
      <c r="CF30" s="110"/>
      <c r="CG30" s="109"/>
      <c r="CH30" s="24"/>
      <c r="CI30" s="18"/>
      <c r="CJ30" s="18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124"/>
      <c r="DD30" s="123"/>
      <c r="DE30" s="110"/>
      <c r="DF30" s="109"/>
      <c r="DG30" s="24"/>
      <c r="DH30" s="74"/>
      <c r="DI30" s="74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4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</row>
    <row r="31" spans="1:147" ht="18" customHeight="1" thickBot="1">
      <c r="A31" s="148"/>
      <c r="B31" s="149"/>
      <c r="C31" s="81"/>
      <c r="D31" s="82"/>
      <c r="E31" s="83"/>
      <c r="F31" s="83"/>
      <c r="G31" s="84"/>
      <c r="H31" s="72"/>
      <c r="I31" s="33"/>
      <c r="J31" s="112"/>
      <c r="K31" s="21"/>
      <c r="L31" s="21"/>
      <c r="M31" s="21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20"/>
      <c r="AG31" s="72"/>
      <c r="AH31" s="33"/>
      <c r="AI31" s="112"/>
      <c r="AJ31" s="34"/>
      <c r="AK31" s="21"/>
      <c r="AL31" s="21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20"/>
      <c r="BF31" s="133" t="s">
        <v>225</v>
      </c>
      <c r="BG31" s="33" t="s">
        <v>22</v>
      </c>
      <c r="BH31" s="112"/>
      <c r="BI31" s="34">
        <f t="shared" si="13"/>
        <v>4</v>
      </c>
      <c r="BJ31" s="21"/>
      <c r="BK31" s="21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 t="s">
        <v>101</v>
      </c>
      <c r="BV31" s="126" t="s">
        <v>101</v>
      </c>
      <c r="BW31" s="126"/>
      <c r="BX31" s="126"/>
      <c r="BY31" s="126" t="s">
        <v>101</v>
      </c>
      <c r="BZ31" s="126" t="s">
        <v>101</v>
      </c>
      <c r="CA31" s="126"/>
      <c r="CB31" s="126"/>
      <c r="CC31" s="126"/>
      <c r="CD31" s="20"/>
      <c r="CE31" s="122"/>
      <c r="CF31" s="113"/>
      <c r="CG31" s="114"/>
      <c r="CH31" s="34"/>
      <c r="CI31" s="21"/>
      <c r="CJ31" s="21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72"/>
      <c r="DE31" s="33"/>
      <c r="DF31" s="112"/>
      <c r="DG31" s="34"/>
      <c r="DH31" s="21"/>
      <c r="DI31" s="21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20"/>
      <c r="EC31" s="66"/>
      <c r="ED31" s="67"/>
      <c r="EE31" s="115"/>
      <c r="EF31" s="68"/>
      <c r="EG31" s="69"/>
      <c r="EH31" s="69"/>
      <c r="EI31" s="69"/>
      <c r="EJ31" s="66"/>
      <c r="EK31" s="67"/>
      <c r="EL31" s="115"/>
      <c r="EM31" s="70"/>
      <c r="EN31" s="69"/>
      <c r="EO31" s="69"/>
      <c r="EP31" s="69"/>
      <c r="EQ31" s="65"/>
    </row>
    <row r="32" spans="133:147" ht="18" customHeight="1">
      <c r="EC32" s="71"/>
      <c r="ED32" s="71"/>
      <c r="EE32" s="71"/>
      <c r="EF32" s="71">
        <v>0</v>
      </c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65"/>
    </row>
    <row r="33" spans="61:136" ht="18" customHeight="1">
      <c r="BI33" s="29">
        <v>0</v>
      </c>
      <c r="EF33" s="29">
        <v>0</v>
      </c>
    </row>
    <row r="34" spans="61:136" ht="18" customHeight="1">
      <c r="BI34" s="29">
        <v>0</v>
      </c>
      <c r="EF34" s="29">
        <v>0</v>
      </c>
    </row>
    <row r="35" spans="3:146" ht="18" customHeight="1">
      <c r="C35" s="29"/>
      <c r="D35" s="29"/>
      <c r="E35" s="29"/>
      <c r="F35" s="29"/>
      <c r="G35" s="29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  <row r="36" spans="3:146" ht="18" customHeight="1">
      <c r="C36" s="29"/>
      <c r="D36" s="29"/>
      <c r="E36" s="29"/>
      <c r="F36" s="29"/>
      <c r="G36" s="29"/>
      <c r="EG36" s="12"/>
      <c r="EH36" s="12"/>
      <c r="EI36" s="12"/>
      <c r="EJ36" s="12"/>
      <c r="EK36" s="12"/>
      <c r="EL36" s="12"/>
      <c r="EM36" s="12"/>
      <c r="EN36" s="12"/>
      <c r="EO36" s="12"/>
      <c r="EP36" s="12"/>
    </row>
    <row r="37" spans="3:146" ht="18" customHeight="1">
      <c r="C37" s="29"/>
      <c r="D37" s="29"/>
      <c r="E37" s="29"/>
      <c r="F37" s="29"/>
      <c r="G37" s="29"/>
      <c r="EG37" s="12"/>
      <c r="EH37" s="12"/>
      <c r="EI37" s="12"/>
      <c r="EJ37" s="12"/>
      <c r="EK37" s="12"/>
      <c r="EL37" s="12"/>
      <c r="EM37" s="12"/>
      <c r="EN37" s="12"/>
      <c r="EO37" s="12"/>
      <c r="EP37" s="12"/>
    </row>
    <row r="38" spans="3:146" ht="18" customHeight="1">
      <c r="C38" s="29"/>
      <c r="D38" s="29"/>
      <c r="E38" s="29"/>
      <c r="F38" s="29"/>
      <c r="G38" s="29"/>
      <c r="EG38" s="12"/>
      <c r="EH38" s="12"/>
      <c r="EI38" s="12"/>
      <c r="EJ38" s="12"/>
      <c r="EK38" s="12"/>
      <c r="EL38" s="12"/>
      <c r="EM38" s="12"/>
      <c r="EN38" s="12"/>
      <c r="EO38" s="12"/>
      <c r="EP38" s="12"/>
    </row>
    <row r="39" spans="3:146" ht="18" customHeight="1">
      <c r="C39" s="29"/>
      <c r="D39" s="29"/>
      <c r="E39" s="29"/>
      <c r="F39" s="29"/>
      <c r="G39" s="29"/>
      <c r="EG39" s="12"/>
      <c r="EH39" s="12"/>
      <c r="EI39" s="12"/>
      <c r="EJ39" s="12"/>
      <c r="EK39" s="12"/>
      <c r="EL39" s="12"/>
      <c r="EM39" s="12"/>
      <c r="EN39" s="12"/>
      <c r="EO39" s="12"/>
      <c r="EP39" s="12"/>
    </row>
    <row r="40" spans="3:146" ht="18" customHeight="1">
      <c r="C40" s="29"/>
      <c r="D40" s="29"/>
      <c r="E40" s="29"/>
      <c r="F40" s="29"/>
      <c r="G40" s="29"/>
      <c r="EG40" s="12"/>
      <c r="EH40" s="12"/>
      <c r="EI40" s="12"/>
      <c r="EJ40" s="12"/>
      <c r="EK40" s="12"/>
      <c r="EL40" s="12"/>
      <c r="EM40" s="12"/>
      <c r="EN40" s="12"/>
      <c r="EO40" s="12"/>
      <c r="EP40" s="12"/>
    </row>
    <row r="46" ht="18" customHeight="1">
      <c r="BI46" s="29">
        <v>0</v>
      </c>
    </row>
    <row r="65536" ht="18" customHeight="1">
      <c r="H65536" s="108"/>
    </row>
  </sheetData>
  <sheetProtection/>
  <mergeCells count="82">
    <mergeCell ref="A1:G2"/>
    <mergeCell ref="A3:G4"/>
    <mergeCell ref="L3:AF3"/>
    <mergeCell ref="A13:A14"/>
    <mergeCell ref="F8:G8"/>
    <mergeCell ref="B7:C7"/>
    <mergeCell ref="F9:G9"/>
    <mergeCell ref="B8:C8"/>
    <mergeCell ref="F10:G10"/>
    <mergeCell ref="D8:E8"/>
    <mergeCell ref="DH3:EB3"/>
    <mergeCell ref="AK22:BE22"/>
    <mergeCell ref="L22:AF22"/>
    <mergeCell ref="CF20:CH20"/>
    <mergeCell ref="BG20:BI20"/>
    <mergeCell ref="CI20:DC20"/>
    <mergeCell ref="AK20:BE20"/>
    <mergeCell ref="CI22:DC22"/>
    <mergeCell ref="DF4:DG5"/>
    <mergeCell ref="AK5:BE5"/>
    <mergeCell ref="D9:E9"/>
    <mergeCell ref="AI4:AJ5"/>
    <mergeCell ref="D7:E7"/>
    <mergeCell ref="F7:G7"/>
    <mergeCell ref="B9:C9"/>
    <mergeCell ref="BJ5:CD5"/>
    <mergeCell ref="BH4:BI5"/>
    <mergeCell ref="CG4:CH5"/>
    <mergeCell ref="CE18:DC18"/>
    <mergeCell ref="BJ20:CD20"/>
    <mergeCell ref="DH22:EB22"/>
    <mergeCell ref="DE20:DG20"/>
    <mergeCell ref="DF21:DG22"/>
    <mergeCell ref="CI5:DC5"/>
    <mergeCell ref="BG3:BI3"/>
    <mergeCell ref="CF3:CH3"/>
    <mergeCell ref="CI3:DC3"/>
    <mergeCell ref="J4:K5"/>
    <mergeCell ref="L5:AF5"/>
    <mergeCell ref="DH20:EB20"/>
    <mergeCell ref="DH5:EB5"/>
    <mergeCell ref="BF19:CD19"/>
    <mergeCell ref="CE19:DC19"/>
    <mergeCell ref="DD19:EB19"/>
    <mergeCell ref="AI21:AJ22"/>
    <mergeCell ref="B13:C14"/>
    <mergeCell ref="D13:E14"/>
    <mergeCell ref="L20:AF20"/>
    <mergeCell ref="F13:G14"/>
    <mergeCell ref="CG21:CH22"/>
    <mergeCell ref="A22:B22"/>
    <mergeCell ref="A21:B21"/>
    <mergeCell ref="BH21:BI22"/>
    <mergeCell ref="BJ22:CD22"/>
    <mergeCell ref="DE3:DG3"/>
    <mergeCell ref="BJ3:CD3"/>
    <mergeCell ref="AK3:BE3"/>
    <mergeCell ref="B11:G11"/>
    <mergeCell ref="AH20:AJ20"/>
    <mergeCell ref="BF18:CD18"/>
    <mergeCell ref="A19:B19"/>
    <mergeCell ref="A20:B20"/>
    <mergeCell ref="I3:K3"/>
    <mergeCell ref="AH3:AJ3"/>
    <mergeCell ref="J21:K22"/>
    <mergeCell ref="I20:K20"/>
    <mergeCell ref="A29:B29"/>
    <mergeCell ref="A30:B30"/>
    <mergeCell ref="A27:B27"/>
    <mergeCell ref="A25:B25"/>
    <mergeCell ref="A28:B28"/>
    <mergeCell ref="A24:B24"/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</mergeCells>
  <conditionalFormatting sqref="AG7:AG17 BF7:BF17 H7:H17 EJ31 EC31 H24:H31 AG24:AG31 BF24:BF31 DD24:DD31 CE24:CE30 A29:A31 H65536 CE7:CE17 DD7:DD17 A18:A26">
    <cfRule type="expression" priority="98" dxfId="126" stopIfTrue="1">
      <formula>B7="신"</formula>
    </cfRule>
    <cfRule type="expression" priority="99" dxfId="127" stopIfTrue="1">
      <formula>ISERROR(A7)</formula>
    </cfRule>
  </conditionalFormatting>
  <conditionalFormatting sqref="M31:AE31 EL31 EN31:EP31 EE31 DF31 CG25:CG30 DH10:EA10 BH25:BH30 BH8:BH17 AI29:AI31 J29:J31 AI8:AI17 J8:J17 L24:AE24 L26:AE28 AF24:AF29 DH10:DH16 DI10:EA13 DH13:EB14 C18:C20 CG8:CG17 DF8:DF17 DH14:EA17 EB7:EB17 BJ7:CD17 CI7:DC17 CI24:DC31 DH24:EB31 L7:AF17 AK7:BE17 AK24:BE31 BJ24:CD31">
    <cfRule type="cellIs" priority="97" dxfId="127" operator="equal" stopIfTrue="1">
      <formula>0</formula>
    </cfRule>
  </conditionalFormatting>
  <conditionalFormatting sqref="C29:C31 C19:C26">
    <cfRule type="cellIs" priority="91" dxfId="127" operator="equal" stopIfTrue="1">
      <formula>0</formula>
    </cfRule>
    <cfRule type="cellIs" priority="92" dxfId="128" operator="between" stopIfTrue="1">
      <formula>3</formula>
      <formula>4</formula>
    </cfRule>
  </conditionalFormatting>
  <conditionalFormatting sqref="ED31 EG31:EI31 EK31 DH7:EA9 DF24:DF30 DF7 CG24 CG7 BH24 BH31 BH7 BG7:BG17 AI24 AI27 L31 AF30:AF31 J24:J28 J7 AI7 AH7:AH17 I24:I31 AH24:AH31 DE24:DE31 I7:I17 BG24:BG31 L24:AE30 DE26:DF28 EB7 CF24:CF31 AF24:AF28 DI10:EA11 CF7:CF17 DE7:DE17 DI13:EA16 EB9:EB16 BE24:BE28">
    <cfRule type="expression" priority="96" dxfId="126" stopIfTrue="1">
      <formula>I7="신"</formula>
    </cfRule>
  </conditionalFormatting>
  <conditionalFormatting sqref="D13 B12:B13 B8:B10 D8:D10">
    <cfRule type="expression" priority="95" dxfId="127" stopIfTrue="1">
      <formula>ISERROR($B$8:$E$14)</formula>
    </cfRule>
  </conditionalFormatting>
  <conditionalFormatting sqref="D18 E17:E18 F17:G27 D29:G31 D19:E26 D21:G25">
    <cfRule type="cellIs" priority="178" dxfId="129" operator="equal" stopIfTrue="1">
      <formula>#REF!</formula>
    </cfRule>
  </conditionalFormatting>
  <conditionalFormatting sqref="A24">
    <cfRule type="expression" priority="22" dxfId="126" stopIfTrue="1">
      <formula>B24="신"</formula>
    </cfRule>
    <cfRule type="expression" priority="23" dxfId="127" stopIfTrue="1">
      <formula>ISERROR(A24)</formula>
    </cfRule>
  </conditionalFormatting>
  <conditionalFormatting sqref="A23">
    <cfRule type="expression" priority="15" dxfId="126" stopIfTrue="1">
      <formula>B23="신"</formula>
    </cfRule>
    <cfRule type="expression" priority="16" dxfId="127" stopIfTrue="1">
      <formula>ISERROR(A23)</formula>
    </cfRule>
  </conditionalFormatting>
  <conditionalFormatting sqref="A23">
    <cfRule type="expression" priority="8" dxfId="126" stopIfTrue="1">
      <formula>B23="신"</formula>
    </cfRule>
    <cfRule type="expression" priority="9" dxfId="127" stopIfTrue="1">
      <formula>ISERROR(A23)</formula>
    </cfRule>
  </conditionalFormatting>
  <conditionalFormatting sqref="A22">
    <cfRule type="expression" priority="6" dxfId="126" stopIfTrue="1">
      <formula>B22="신"</formula>
    </cfRule>
    <cfRule type="expression" priority="7" dxfId="127" stopIfTrue="1">
      <formula>ISERROR(A22)</formula>
    </cfRule>
  </conditionalFormatting>
  <conditionalFormatting sqref="A27">
    <cfRule type="expression" priority="4" dxfId="126" stopIfTrue="1">
      <formula>B27="신"</formula>
    </cfRule>
    <cfRule type="expression" priority="5" dxfId="127" stopIfTrue="1">
      <formula>ISERROR(A27)</formula>
    </cfRule>
  </conditionalFormatting>
  <conditionalFormatting sqref="C27">
    <cfRule type="cellIs" priority="2" dxfId="127" operator="equal" stopIfTrue="1">
      <formula>0</formula>
    </cfRule>
    <cfRule type="cellIs" priority="3" dxfId="128" operator="between" stopIfTrue="1">
      <formula>3</formula>
      <formula>4</formula>
    </cfRule>
  </conditionalFormatting>
  <conditionalFormatting sqref="D27">
    <cfRule type="cellIs" priority="1" dxfId="129" operator="equal" stopIfTrue="1">
      <formula>#REF!</formula>
    </cfRule>
  </conditionalFormatting>
  <dataValidations count="2">
    <dataValidation type="list" allowBlank="1" showInputMessage="1" showErrorMessage="1" sqref="DD5 DD22 CE22 CE5 BF5 BF22 AG5 H22 H5 AG22">
      <formula1>"누계,등반"</formula1>
    </dataValidation>
    <dataValidation type="list" allowBlank="1" showInputMessage="1" showErrorMessage="1" sqref="DD4 DD21 CE21 CE4 BF4 BF21 AG4 H21 H4 AG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37" t="s">
        <v>29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8">
        <v>40909</v>
      </c>
      <c r="E5" s="129">
        <v>40916</v>
      </c>
      <c r="F5" s="129">
        <v>40923</v>
      </c>
      <c r="G5" s="129">
        <v>40930</v>
      </c>
      <c r="H5" s="129">
        <v>40937</v>
      </c>
      <c r="I5" s="129">
        <v>40944</v>
      </c>
      <c r="J5" s="129">
        <v>40951</v>
      </c>
      <c r="K5" s="129">
        <v>40958</v>
      </c>
      <c r="L5" s="129">
        <v>40965</v>
      </c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30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68</v>
      </c>
      <c r="B7" s="2" t="s">
        <v>22</v>
      </c>
      <c r="C7" s="1">
        <f aca="true" t="shared" si="2" ref="C7:C12">COUNTIF(D7:BE7,"●")</f>
        <v>6</v>
      </c>
      <c r="D7" s="74" t="s">
        <v>102</v>
      </c>
      <c r="E7" s="74" t="s">
        <v>102</v>
      </c>
      <c r="F7" s="74" t="s">
        <v>102</v>
      </c>
      <c r="G7" s="74" t="s">
        <v>102</v>
      </c>
      <c r="H7" s="74" t="s">
        <v>102</v>
      </c>
      <c r="I7" s="74" t="s">
        <v>102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69</v>
      </c>
      <c r="B8" s="2" t="s">
        <v>22</v>
      </c>
      <c r="C8" s="1">
        <f t="shared" si="2"/>
        <v>5</v>
      </c>
      <c r="D8" s="74" t="s">
        <v>102</v>
      </c>
      <c r="E8" s="74" t="s">
        <v>102</v>
      </c>
      <c r="F8" s="74" t="s">
        <v>102</v>
      </c>
      <c r="G8" s="2"/>
      <c r="H8" s="74" t="s">
        <v>102</v>
      </c>
      <c r="I8" s="74" t="s">
        <v>102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70</v>
      </c>
      <c r="B9" s="2" t="s">
        <v>22</v>
      </c>
      <c r="C9" s="1">
        <f t="shared" si="2"/>
        <v>6</v>
      </c>
      <c r="D9" s="74" t="s">
        <v>102</v>
      </c>
      <c r="E9" s="74" t="s">
        <v>102</v>
      </c>
      <c r="F9" s="74" t="s">
        <v>102</v>
      </c>
      <c r="G9" s="74" t="s">
        <v>102</v>
      </c>
      <c r="H9" s="74" t="s">
        <v>102</v>
      </c>
      <c r="I9" s="74" t="s">
        <v>102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71</v>
      </c>
      <c r="B10" s="2" t="s">
        <v>22</v>
      </c>
      <c r="C10" s="1">
        <f t="shared" si="2"/>
        <v>5</v>
      </c>
      <c r="D10" s="74" t="s">
        <v>102</v>
      </c>
      <c r="E10" s="74" t="s">
        <v>102</v>
      </c>
      <c r="F10" s="74" t="s">
        <v>102</v>
      </c>
      <c r="G10" s="2"/>
      <c r="H10" s="74" t="s">
        <v>102</v>
      </c>
      <c r="I10" s="74" t="s">
        <v>102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100</v>
      </c>
      <c r="B11" s="2" t="s">
        <v>22</v>
      </c>
      <c r="C11" s="1">
        <f t="shared" si="2"/>
        <v>3</v>
      </c>
      <c r="D11" s="74" t="s">
        <v>102</v>
      </c>
      <c r="E11" s="74" t="s">
        <v>102</v>
      </c>
      <c r="F11" s="74" t="s">
        <v>102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198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102</v>
      </c>
      <c r="I12" s="74" t="s">
        <v>102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37" t="s">
        <v>7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72</v>
      </c>
      <c r="B20" s="2" t="s">
        <v>22</v>
      </c>
      <c r="C20" s="1">
        <f>COUNTIF(D20:BE20,"●")</f>
        <v>6</v>
      </c>
      <c r="D20" s="74" t="s">
        <v>102</v>
      </c>
      <c r="E20" s="74" t="s">
        <v>102</v>
      </c>
      <c r="F20" s="74" t="s">
        <v>102</v>
      </c>
      <c r="G20" s="74" t="s">
        <v>102</v>
      </c>
      <c r="H20" s="74" t="s">
        <v>102</v>
      </c>
      <c r="I20" s="74" t="s">
        <v>102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73</v>
      </c>
      <c r="B21" s="2" t="s">
        <v>22</v>
      </c>
      <c r="C21" s="1">
        <f>COUNTIF(D21:BE21,"●")</f>
        <v>5</v>
      </c>
      <c r="D21" s="74" t="s">
        <v>102</v>
      </c>
      <c r="E21" s="74" t="s">
        <v>102</v>
      </c>
      <c r="F21" s="74" t="s">
        <v>102</v>
      </c>
      <c r="G21" s="35"/>
      <c r="H21" s="74" t="s">
        <v>102</v>
      </c>
      <c r="I21" s="74" t="s">
        <v>102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74</v>
      </c>
      <c r="B22" s="2" t="s">
        <v>22</v>
      </c>
      <c r="C22" s="1">
        <f>COUNTIF(D22:BE22,"●")</f>
        <v>6</v>
      </c>
      <c r="D22" s="74" t="s">
        <v>102</v>
      </c>
      <c r="E22" s="74" t="s">
        <v>102</v>
      </c>
      <c r="F22" s="74" t="s">
        <v>102</v>
      </c>
      <c r="G22" s="74" t="s">
        <v>102</v>
      </c>
      <c r="H22" s="74" t="s">
        <v>102</v>
      </c>
      <c r="I22" s="74" t="s">
        <v>102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37" t="s">
        <v>30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75</v>
      </c>
      <c r="B31" s="2" t="s">
        <v>22</v>
      </c>
      <c r="C31" s="1">
        <f>COUNTIF(D31:BE31,"●")</f>
        <v>6</v>
      </c>
      <c r="D31" s="74" t="s">
        <v>102</v>
      </c>
      <c r="E31" s="74" t="s">
        <v>102</v>
      </c>
      <c r="F31" s="74" t="s">
        <v>102</v>
      </c>
      <c r="G31" s="74" t="s">
        <v>102</v>
      </c>
      <c r="H31" s="74" t="s">
        <v>102</v>
      </c>
      <c r="I31" s="74" t="s">
        <v>102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76</v>
      </c>
      <c r="B32" s="2" t="s">
        <v>22</v>
      </c>
      <c r="C32" s="1">
        <f>COUNTIF(D32:BE32,"●")</f>
        <v>4</v>
      </c>
      <c r="D32" s="74" t="s">
        <v>102</v>
      </c>
      <c r="E32" s="74" t="s">
        <v>102</v>
      </c>
      <c r="F32" s="35"/>
      <c r="G32" s="2"/>
      <c r="H32" s="74" t="s">
        <v>102</v>
      </c>
      <c r="I32" s="74" t="s">
        <v>102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77</v>
      </c>
      <c r="B33" s="2" t="s">
        <v>22</v>
      </c>
      <c r="C33" s="1">
        <f>COUNTIF(D33:BE33,"●")</f>
        <v>4</v>
      </c>
      <c r="D33" s="74" t="s">
        <v>102</v>
      </c>
      <c r="E33" s="74" t="s">
        <v>102</v>
      </c>
      <c r="F33" s="35"/>
      <c r="G33" s="35"/>
      <c r="H33" s="74" t="s">
        <v>102</v>
      </c>
      <c r="I33" s="74" t="s">
        <v>102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78</v>
      </c>
      <c r="B34" s="2" t="s">
        <v>22</v>
      </c>
      <c r="C34" s="1">
        <f>COUNTIF(D34:BE34,"●")</f>
        <v>6</v>
      </c>
      <c r="D34" s="74" t="s">
        <v>102</v>
      </c>
      <c r="E34" s="74" t="s">
        <v>102</v>
      </c>
      <c r="F34" s="74" t="s">
        <v>102</v>
      </c>
      <c r="G34" s="74" t="s">
        <v>102</v>
      </c>
      <c r="H34" s="74" t="s">
        <v>102</v>
      </c>
      <c r="I34" s="74" t="s">
        <v>102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79</v>
      </c>
      <c r="B35" s="2" t="s">
        <v>22</v>
      </c>
      <c r="C35" s="1">
        <f>COUNTIF(D35:BE35,"●")</f>
        <v>5</v>
      </c>
      <c r="D35" s="74" t="s">
        <v>102</v>
      </c>
      <c r="E35" s="74" t="s">
        <v>102</v>
      </c>
      <c r="F35" s="74" t="s">
        <v>102</v>
      </c>
      <c r="G35" s="2"/>
      <c r="H35" s="74" t="s">
        <v>102</v>
      </c>
      <c r="I35" s="74" t="s">
        <v>102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26" stopIfTrue="1">
      <formula>B7="신"</formula>
    </cfRule>
    <cfRule type="expression" priority="7" dxfId="127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27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26" stopIfTrue="1">
      <formula>B7="신"</formula>
    </cfRule>
  </conditionalFormatting>
  <conditionalFormatting sqref="G7">
    <cfRule type="cellIs" priority="5" dxfId="127" operator="equal" stopIfTrue="1">
      <formula>0</formula>
    </cfRule>
  </conditionalFormatting>
  <conditionalFormatting sqref="G20">
    <cfRule type="cellIs" priority="4" dxfId="127" operator="equal" stopIfTrue="1">
      <formula>0</formula>
    </cfRule>
  </conditionalFormatting>
  <conditionalFormatting sqref="G22">
    <cfRule type="cellIs" priority="3" dxfId="127" operator="equal" stopIfTrue="1">
      <formula>0</formula>
    </cfRule>
  </conditionalFormatting>
  <conditionalFormatting sqref="I7:I12">
    <cfRule type="cellIs" priority="2" dxfId="127" operator="equal" stopIfTrue="1">
      <formula>0</formula>
    </cfRule>
  </conditionalFormatting>
  <conditionalFormatting sqref="I20">
    <cfRule type="expression" priority="1" dxfId="126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37" t="s">
        <v>34</v>
      </c>
      <c r="E3" s="237"/>
      <c r="F3" s="237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8">
        <v>40909</v>
      </c>
      <c r="E5" s="129">
        <v>40916</v>
      </c>
      <c r="F5" s="129">
        <v>40923</v>
      </c>
      <c r="G5" s="129">
        <v>40930</v>
      </c>
      <c r="H5" s="129">
        <v>40937</v>
      </c>
      <c r="I5" s="129">
        <v>40944</v>
      </c>
      <c r="J5" s="129">
        <v>40951</v>
      </c>
      <c r="K5" s="129">
        <v>40958</v>
      </c>
      <c r="L5" s="129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106</v>
      </c>
      <c r="B7" s="52" t="s">
        <v>21</v>
      </c>
      <c r="C7" s="1">
        <f aca="true" t="shared" si="2" ref="C7:C15">COUNTIF(D7:BE7,"●")</f>
        <v>5</v>
      </c>
      <c r="D7" s="74" t="s">
        <v>102</v>
      </c>
      <c r="E7" s="74" t="s">
        <v>102</v>
      </c>
      <c r="F7" s="74" t="s">
        <v>102</v>
      </c>
      <c r="G7" s="2"/>
      <c r="H7" s="74" t="s">
        <v>102</v>
      </c>
      <c r="I7" s="74" t="s">
        <v>102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107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108</v>
      </c>
      <c r="B9" s="52" t="s">
        <v>21</v>
      </c>
      <c r="C9" s="1">
        <f t="shared" si="2"/>
        <v>5</v>
      </c>
      <c r="D9" s="74" t="s">
        <v>102</v>
      </c>
      <c r="E9" s="74" t="s">
        <v>102</v>
      </c>
      <c r="F9" s="74" t="s">
        <v>102</v>
      </c>
      <c r="G9" s="2"/>
      <c r="H9" s="74" t="s">
        <v>102</v>
      </c>
      <c r="I9" s="74" t="s">
        <v>102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109</v>
      </c>
      <c r="B10" s="52" t="s">
        <v>21</v>
      </c>
      <c r="C10" s="1">
        <f t="shared" si="2"/>
        <v>5</v>
      </c>
      <c r="D10" s="74" t="s">
        <v>102</v>
      </c>
      <c r="E10" s="74" t="s">
        <v>102</v>
      </c>
      <c r="F10" s="74" t="s">
        <v>102</v>
      </c>
      <c r="G10" s="2"/>
      <c r="H10" s="74" t="s">
        <v>102</v>
      </c>
      <c r="I10" s="74" t="s">
        <v>102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110</v>
      </c>
      <c r="B11" s="52" t="s">
        <v>21</v>
      </c>
      <c r="C11" s="1">
        <f t="shared" si="2"/>
        <v>6</v>
      </c>
      <c r="D11" s="74" t="s">
        <v>102</v>
      </c>
      <c r="E11" s="74" t="s">
        <v>102</v>
      </c>
      <c r="F11" s="74" t="s">
        <v>102</v>
      </c>
      <c r="G11" s="74" t="s">
        <v>102</v>
      </c>
      <c r="H11" s="74" t="s">
        <v>102</v>
      </c>
      <c r="I11" s="74" t="s">
        <v>102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111</v>
      </c>
      <c r="B12" s="52" t="s">
        <v>21</v>
      </c>
      <c r="C12" s="1">
        <f t="shared" si="2"/>
        <v>6</v>
      </c>
      <c r="D12" s="74" t="s">
        <v>102</v>
      </c>
      <c r="E12" s="74" t="s">
        <v>102</v>
      </c>
      <c r="F12" s="74" t="s">
        <v>102</v>
      </c>
      <c r="G12" s="74" t="s">
        <v>102</v>
      </c>
      <c r="H12" s="74" t="s">
        <v>102</v>
      </c>
      <c r="I12" s="74" t="s">
        <v>102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112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151</v>
      </c>
      <c r="B14" s="30" t="s">
        <v>21</v>
      </c>
      <c r="C14" s="1">
        <f t="shared" si="2"/>
        <v>1</v>
      </c>
      <c r="D14" s="2"/>
      <c r="E14" s="74" t="s">
        <v>102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200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37" t="s">
        <v>34</v>
      </c>
      <c r="E18" s="237"/>
      <c r="F18" s="23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39"/>
      <c r="E20" s="239"/>
      <c r="F20" s="239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113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114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115</v>
      </c>
      <c r="B24" s="52" t="s">
        <v>21</v>
      </c>
      <c r="C24" s="1">
        <f t="shared" si="5"/>
        <v>2</v>
      </c>
      <c r="D24" s="18"/>
      <c r="E24" s="2"/>
      <c r="F24" s="74" t="s">
        <v>102</v>
      </c>
      <c r="G24" s="2"/>
      <c r="H24" s="2"/>
      <c r="I24" s="74" t="s">
        <v>102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116</v>
      </c>
      <c r="B25" s="52" t="s">
        <v>21</v>
      </c>
      <c r="C25" s="1">
        <f t="shared" si="5"/>
        <v>6</v>
      </c>
      <c r="D25" s="74" t="s">
        <v>102</v>
      </c>
      <c r="E25" s="74" t="s">
        <v>102</v>
      </c>
      <c r="F25" s="74" t="s">
        <v>102</v>
      </c>
      <c r="G25" s="74" t="s">
        <v>102</v>
      </c>
      <c r="H25" s="74" t="s">
        <v>102</v>
      </c>
      <c r="I25" s="74" t="s">
        <v>102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117</v>
      </c>
      <c r="B26" s="52" t="s">
        <v>21</v>
      </c>
      <c r="C26" s="1">
        <f t="shared" si="5"/>
        <v>5</v>
      </c>
      <c r="D26" s="74" t="s">
        <v>102</v>
      </c>
      <c r="E26" s="74" t="s">
        <v>102</v>
      </c>
      <c r="F26" s="74" t="s">
        <v>102</v>
      </c>
      <c r="G26" s="2"/>
      <c r="H26" s="74" t="s">
        <v>102</v>
      </c>
      <c r="I26" s="74" t="s">
        <v>102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118</v>
      </c>
      <c r="B27" s="52" t="s">
        <v>21</v>
      </c>
      <c r="C27" s="1">
        <f t="shared" si="5"/>
        <v>3</v>
      </c>
      <c r="D27" s="74" t="s">
        <v>102</v>
      </c>
      <c r="E27" s="74" t="s">
        <v>102</v>
      </c>
      <c r="F27" s="74" t="s">
        <v>102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119</v>
      </c>
      <c r="B28" s="52" t="s">
        <v>21</v>
      </c>
      <c r="C28" s="1">
        <f t="shared" si="5"/>
        <v>2</v>
      </c>
      <c r="D28" s="74" t="s">
        <v>102</v>
      </c>
      <c r="E28" s="2"/>
      <c r="F28" s="74" t="s">
        <v>102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201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37" t="s">
        <v>34</v>
      </c>
      <c r="E33" s="237"/>
      <c r="F33" s="237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38"/>
      <c r="E35" s="238"/>
      <c r="F35" s="238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121</v>
      </c>
      <c r="B37" s="52" t="s">
        <v>21</v>
      </c>
      <c r="C37" s="1">
        <f>COUNTIF(D37:BE37,"●")</f>
        <v>6</v>
      </c>
      <c r="D37" s="74" t="s">
        <v>102</v>
      </c>
      <c r="E37" s="74" t="s">
        <v>102</v>
      </c>
      <c r="F37" s="74" t="s">
        <v>102</v>
      </c>
      <c r="G37" s="74" t="s">
        <v>102</v>
      </c>
      <c r="H37" s="74" t="s">
        <v>102</v>
      </c>
      <c r="I37" s="74" t="s">
        <v>102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122</v>
      </c>
      <c r="B38" s="52" t="s">
        <v>21</v>
      </c>
      <c r="C38" s="1">
        <f>COUNTIF(D38:BE38,"●")</f>
        <v>6</v>
      </c>
      <c r="D38" s="74" t="s">
        <v>102</v>
      </c>
      <c r="E38" s="74" t="s">
        <v>102</v>
      </c>
      <c r="F38" s="74" t="s">
        <v>102</v>
      </c>
      <c r="G38" s="74" t="s">
        <v>102</v>
      </c>
      <c r="H38" s="74" t="s">
        <v>102</v>
      </c>
      <c r="I38" s="74" t="s">
        <v>102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123</v>
      </c>
      <c r="B39" s="52" t="s">
        <v>21</v>
      </c>
      <c r="C39" s="1">
        <f>COUNTIF(D39:BE39,"●")</f>
        <v>5</v>
      </c>
      <c r="D39" s="74" t="s">
        <v>102</v>
      </c>
      <c r="E39" s="74" t="s">
        <v>102</v>
      </c>
      <c r="F39" s="74" t="s">
        <v>102</v>
      </c>
      <c r="G39" s="74" t="s">
        <v>102</v>
      </c>
      <c r="H39" s="74" t="s">
        <v>102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124</v>
      </c>
      <c r="B40" s="52" t="s">
        <v>21</v>
      </c>
      <c r="C40" s="1">
        <f>COUNTIF(D40:BE40,"●")</f>
        <v>6</v>
      </c>
      <c r="D40" s="74" t="s">
        <v>102</v>
      </c>
      <c r="E40" s="74" t="s">
        <v>102</v>
      </c>
      <c r="F40" s="74" t="s">
        <v>102</v>
      </c>
      <c r="G40" s="74" t="s">
        <v>102</v>
      </c>
      <c r="H40" s="74" t="s">
        <v>102</v>
      </c>
      <c r="I40" s="74" t="s">
        <v>102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125</v>
      </c>
      <c r="B41" s="52" t="s">
        <v>21</v>
      </c>
      <c r="C41" s="1">
        <f>COUNTIF(D41:BE41,"●")</f>
        <v>4</v>
      </c>
      <c r="D41" s="18"/>
      <c r="E41" s="74" t="s">
        <v>102</v>
      </c>
      <c r="F41" s="2"/>
      <c r="G41" s="74" t="s">
        <v>102</v>
      </c>
      <c r="H41" s="74" t="s">
        <v>102</v>
      </c>
      <c r="I41" s="74" t="s">
        <v>102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37" t="s">
        <v>34</v>
      </c>
      <c r="E46" s="237"/>
      <c r="F46" s="237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39"/>
      <c r="E48" s="239"/>
      <c r="F48" s="23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126</v>
      </c>
      <c r="B50" s="52" t="s">
        <v>21</v>
      </c>
      <c r="C50" s="1">
        <f aca="true" t="shared" si="10" ref="C50:C57">COUNTIF(D50:BE50,"●")</f>
        <v>4</v>
      </c>
      <c r="D50" s="74" t="s">
        <v>102</v>
      </c>
      <c r="E50" s="2"/>
      <c r="F50" s="74" t="s">
        <v>102</v>
      </c>
      <c r="H50" s="74" t="s">
        <v>102</v>
      </c>
      <c r="I50" s="74" t="s">
        <v>102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127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102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128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102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129</v>
      </c>
      <c r="B53" s="52" t="s">
        <v>21</v>
      </c>
      <c r="C53" s="1">
        <f t="shared" si="10"/>
        <v>4</v>
      </c>
      <c r="D53" s="74" t="s">
        <v>102</v>
      </c>
      <c r="E53" s="74" t="s">
        <v>102</v>
      </c>
      <c r="F53" s="74" t="s">
        <v>102</v>
      </c>
      <c r="H53" s="74" t="s">
        <v>102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130</v>
      </c>
      <c r="B54" s="52" t="s">
        <v>21</v>
      </c>
      <c r="C54" s="1">
        <f t="shared" si="10"/>
        <v>5</v>
      </c>
      <c r="D54" s="74" t="s">
        <v>102</v>
      </c>
      <c r="E54" s="74" t="s">
        <v>102</v>
      </c>
      <c r="F54" s="74" t="s">
        <v>102</v>
      </c>
      <c r="H54" s="74" t="s">
        <v>102</v>
      </c>
      <c r="I54" s="74" t="s">
        <v>102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131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26" stopIfTrue="1">
      <formula>B7="신"</formula>
    </cfRule>
    <cfRule type="expression" priority="70" dxfId="127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26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27" operator="equal" stopIfTrue="1">
      <formula>0</formula>
    </cfRule>
  </conditionalFormatting>
  <conditionalFormatting sqref="H50">
    <cfRule type="cellIs" priority="27" dxfId="127" operator="equal" stopIfTrue="1">
      <formula>0</formula>
    </cfRule>
  </conditionalFormatting>
  <conditionalFormatting sqref="H50">
    <cfRule type="expression" priority="26" dxfId="126" stopIfTrue="1">
      <formula>H50="신"</formula>
    </cfRule>
  </conditionalFormatting>
  <conditionalFormatting sqref="H53">
    <cfRule type="cellIs" priority="25" dxfId="127" operator="equal" stopIfTrue="1">
      <formula>0</formula>
    </cfRule>
  </conditionalFormatting>
  <conditionalFormatting sqref="H53">
    <cfRule type="expression" priority="24" dxfId="126" stopIfTrue="1">
      <formula>H53="신"</formula>
    </cfRule>
  </conditionalFormatting>
  <conditionalFormatting sqref="H54">
    <cfRule type="cellIs" priority="23" dxfId="127" operator="equal" stopIfTrue="1">
      <formula>0</formula>
    </cfRule>
  </conditionalFormatting>
  <conditionalFormatting sqref="H54">
    <cfRule type="expression" priority="22" dxfId="126" stopIfTrue="1">
      <formula>H54="신"</formula>
    </cfRule>
  </conditionalFormatting>
  <conditionalFormatting sqref="H51">
    <cfRule type="cellIs" priority="21" dxfId="127" operator="equal" stopIfTrue="1">
      <formula>0</formula>
    </cfRule>
  </conditionalFormatting>
  <conditionalFormatting sqref="H51">
    <cfRule type="expression" priority="20" dxfId="126" stopIfTrue="1">
      <formula>H51="신"</formula>
    </cfRule>
  </conditionalFormatting>
  <conditionalFormatting sqref="H52">
    <cfRule type="cellIs" priority="19" dxfId="127" operator="equal" stopIfTrue="1">
      <formula>0</formula>
    </cfRule>
  </conditionalFormatting>
  <conditionalFormatting sqref="H52">
    <cfRule type="expression" priority="18" dxfId="126" stopIfTrue="1">
      <formula>H52="신"</formula>
    </cfRule>
  </conditionalFormatting>
  <conditionalFormatting sqref="I7:I12">
    <cfRule type="cellIs" priority="17" dxfId="127" operator="equal" stopIfTrue="1">
      <formula>0</formula>
    </cfRule>
  </conditionalFormatting>
  <conditionalFormatting sqref="I15">
    <cfRule type="cellIs" priority="16" dxfId="127" operator="equal" stopIfTrue="1">
      <formula>0</formula>
    </cfRule>
  </conditionalFormatting>
  <conditionalFormatting sqref="I25:I26">
    <cfRule type="cellIs" priority="15" dxfId="127" operator="equal" stopIfTrue="1">
      <formula>0</formula>
    </cfRule>
  </conditionalFormatting>
  <conditionalFormatting sqref="I22">
    <cfRule type="cellIs" priority="14" dxfId="127" operator="equal" stopIfTrue="1">
      <formula>0</formula>
    </cfRule>
  </conditionalFormatting>
  <conditionalFormatting sqref="I24">
    <cfRule type="cellIs" priority="13" dxfId="127" operator="equal" stopIfTrue="1">
      <formula>0</formula>
    </cfRule>
  </conditionalFormatting>
  <conditionalFormatting sqref="I29">
    <cfRule type="cellIs" priority="12" dxfId="127" operator="equal" stopIfTrue="1">
      <formula>0</formula>
    </cfRule>
  </conditionalFormatting>
  <conditionalFormatting sqref="I37:I41">
    <cfRule type="cellIs" priority="11" dxfId="127" operator="equal" stopIfTrue="1">
      <formula>0</formula>
    </cfRule>
  </conditionalFormatting>
  <conditionalFormatting sqref="I50">
    <cfRule type="cellIs" priority="10" dxfId="127" operator="equal" stopIfTrue="1">
      <formula>0</formula>
    </cfRule>
  </conditionalFormatting>
  <conditionalFormatting sqref="I50">
    <cfRule type="expression" priority="9" dxfId="126" stopIfTrue="1">
      <formula>I50="신"</formula>
    </cfRule>
  </conditionalFormatting>
  <conditionalFormatting sqref="I53">
    <cfRule type="cellIs" priority="8" dxfId="127" operator="equal" stopIfTrue="1">
      <formula>0</formula>
    </cfRule>
  </conditionalFormatting>
  <conditionalFormatting sqref="I53">
    <cfRule type="expression" priority="7" dxfId="126" stopIfTrue="1">
      <formula>I53="신"</formula>
    </cfRule>
  </conditionalFormatting>
  <conditionalFormatting sqref="I54">
    <cfRule type="cellIs" priority="6" dxfId="127" operator="equal" stopIfTrue="1">
      <formula>0</formula>
    </cfRule>
  </conditionalFormatting>
  <conditionalFormatting sqref="I54">
    <cfRule type="expression" priority="5" dxfId="126" stopIfTrue="1">
      <formula>I54="신"</formula>
    </cfRule>
  </conditionalFormatting>
  <conditionalFormatting sqref="I51">
    <cfRule type="cellIs" priority="4" dxfId="127" operator="equal" stopIfTrue="1">
      <formula>0</formula>
    </cfRule>
  </conditionalFormatting>
  <conditionalFormatting sqref="I51">
    <cfRule type="expression" priority="3" dxfId="126" stopIfTrue="1">
      <formula>I51="신"</formula>
    </cfRule>
  </conditionalFormatting>
  <conditionalFormatting sqref="I52">
    <cfRule type="cellIs" priority="2" dxfId="127" operator="equal" stopIfTrue="1">
      <formula>0</formula>
    </cfRule>
  </conditionalFormatting>
  <conditionalFormatting sqref="I52">
    <cfRule type="expression" priority="1" dxfId="126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65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37" t="s">
        <v>36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132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135</v>
      </c>
      <c r="E8" s="74" t="s">
        <v>102</v>
      </c>
      <c r="F8" s="74" t="s">
        <v>102</v>
      </c>
      <c r="G8" s="2"/>
      <c r="H8" s="74" t="s">
        <v>102</v>
      </c>
      <c r="I8" s="74" t="s">
        <v>102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133</v>
      </c>
      <c r="B9" s="2" t="s">
        <v>22</v>
      </c>
      <c r="C9" s="1">
        <f t="shared" si="2"/>
        <v>6</v>
      </c>
      <c r="D9" s="74" t="s">
        <v>135</v>
      </c>
      <c r="E9" s="74" t="s">
        <v>102</v>
      </c>
      <c r="F9" s="74" t="s">
        <v>102</v>
      </c>
      <c r="G9" s="74" t="s">
        <v>102</v>
      </c>
      <c r="H9" s="74" t="s">
        <v>102</v>
      </c>
      <c r="I9" s="74" t="s">
        <v>102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95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134</v>
      </c>
      <c r="B11" s="2" t="s">
        <v>22</v>
      </c>
      <c r="C11" s="1">
        <f t="shared" si="2"/>
        <v>6</v>
      </c>
      <c r="D11" s="74" t="s">
        <v>135</v>
      </c>
      <c r="E11" s="74" t="s">
        <v>102</v>
      </c>
      <c r="F11" s="74" t="s">
        <v>102</v>
      </c>
      <c r="G11" s="74" t="s">
        <v>102</v>
      </c>
      <c r="H11" s="74" t="s">
        <v>102</v>
      </c>
      <c r="I11" s="74" t="s">
        <v>102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204</v>
      </c>
      <c r="B12" s="2" t="s">
        <v>22</v>
      </c>
      <c r="C12" s="1">
        <f t="shared" si="2"/>
        <v>4</v>
      </c>
      <c r="D12" s="2"/>
      <c r="E12" s="74" t="s">
        <v>102</v>
      </c>
      <c r="F12" s="74" t="s">
        <v>102</v>
      </c>
      <c r="G12" s="2"/>
      <c r="H12" s="74" t="s">
        <v>102</v>
      </c>
      <c r="I12" s="74" t="s">
        <v>102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136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37" t="s">
        <v>36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137</v>
      </c>
      <c r="B20" s="2" t="s">
        <v>22</v>
      </c>
      <c r="C20" s="1">
        <f>COUNTIF(D20:BE20,"●")</f>
        <v>2</v>
      </c>
      <c r="D20" s="18"/>
      <c r="E20" s="74" t="s">
        <v>102</v>
      </c>
      <c r="F20" s="2"/>
      <c r="G20" s="2"/>
      <c r="H20" s="2"/>
      <c r="I20" s="74" t="s">
        <v>102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138</v>
      </c>
      <c r="B21" s="2" t="s">
        <v>22</v>
      </c>
      <c r="C21" s="1">
        <f>COUNTIF(D21:BE21,"●")</f>
        <v>2</v>
      </c>
      <c r="D21" s="18"/>
      <c r="E21" s="74" t="s">
        <v>102</v>
      </c>
      <c r="F21" s="2"/>
      <c r="G21" s="2"/>
      <c r="H21" s="2"/>
      <c r="I21" s="74" t="s">
        <v>102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139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140</v>
      </c>
      <c r="B23" s="2" t="s">
        <v>22</v>
      </c>
      <c r="C23" s="1">
        <f>COUNTIF(D23:BE23,"●")</f>
        <v>2</v>
      </c>
      <c r="D23" s="18"/>
      <c r="E23" s="74" t="s">
        <v>102</v>
      </c>
      <c r="F23" s="32"/>
      <c r="G23" s="2"/>
      <c r="H23" s="2"/>
      <c r="I23" s="74" t="s">
        <v>102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141</v>
      </c>
      <c r="B24" s="2" t="s">
        <v>22</v>
      </c>
      <c r="C24" s="1">
        <f>COUNTIF(D24:BE24,"●")</f>
        <v>3</v>
      </c>
      <c r="D24" s="74" t="s">
        <v>135</v>
      </c>
      <c r="E24" s="74" t="s">
        <v>102</v>
      </c>
      <c r="F24" s="74" t="s">
        <v>102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147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37" t="s">
        <v>36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142</v>
      </c>
      <c r="B33" s="2" t="s">
        <v>22</v>
      </c>
      <c r="C33" s="1">
        <f aca="true" t="shared" si="7" ref="C33:C39">COUNTIF(D33:BE33,"●")</f>
        <v>6</v>
      </c>
      <c r="D33" s="74" t="s">
        <v>135</v>
      </c>
      <c r="E33" s="74" t="s">
        <v>102</v>
      </c>
      <c r="F33" s="74" t="s">
        <v>102</v>
      </c>
      <c r="G33" s="74" t="s">
        <v>102</v>
      </c>
      <c r="H33" s="74" t="s">
        <v>102</v>
      </c>
      <c r="I33" s="74" t="s">
        <v>102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143</v>
      </c>
      <c r="B34" s="2" t="s">
        <v>22</v>
      </c>
      <c r="C34" s="1">
        <f t="shared" si="7"/>
        <v>6</v>
      </c>
      <c r="D34" s="74" t="s">
        <v>135</v>
      </c>
      <c r="E34" s="74" t="s">
        <v>102</v>
      </c>
      <c r="F34" s="74" t="s">
        <v>102</v>
      </c>
      <c r="G34" s="74" t="s">
        <v>102</v>
      </c>
      <c r="H34" s="74" t="s">
        <v>102</v>
      </c>
      <c r="I34" s="74" t="s">
        <v>102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97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144</v>
      </c>
      <c r="B36" s="2" t="s">
        <v>22</v>
      </c>
      <c r="C36" s="1">
        <f t="shared" si="7"/>
        <v>5</v>
      </c>
      <c r="D36" s="74" t="s">
        <v>135</v>
      </c>
      <c r="E36" s="74" t="s">
        <v>102</v>
      </c>
      <c r="F36" s="74" t="s">
        <v>102</v>
      </c>
      <c r="G36" s="2"/>
      <c r="H36" s="74" t="s">
        <v>102</v>
      </c>
      <c r="I36" s="74" t="s">
        <v>102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145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55</v>
      </c>
      <c r="B38" s="2" t="s">
        <v>22</v>
      </c>
      <c r="C38" s="1">
        <f t="shared" si="7"/>
        <v>2</v>
      </c>
      <c r="D38" s="74" t="s">
        <v>135</v>
      </c>
      <c r="E38" s="2"/>
      <c r="F38" s="2"/>
      <c r="G38" s="2"/>
      <c r="H38" s="74" t="s">
        <v>102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146</v>
      </c>
      <c r="B39" s="2" t="s">
        <v>22</v>
      </c>
      <c r="C39" s="1">
        <f t="shared" si="7"/>
        <v>5</v>
      </c>
      <c r="D39" s="74" t="s">
        <v>135</v>
      </c>
      <c r="E39" s="74" t="s">
        <v>102</v>
      </c>
      <c r="F39" s="74" t="s">
        <v>102</v>
      </c>
      <c r="G39" s="2"/>
      <c r="H39" s="74" t="s">
        <v>102</v>
      </c>
      <c r="I39" s="74" t="s">
        <v>102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26" stopIfTrue="1">
      <formula>B7="신"</formula>
    </cfRule>
    <cfRule type="expression" priority="47" dxfId="127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26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27" operator="equal" stopIfTrue="1">
      <formula>0</formula>
    </cfRule>
  </conditionalFormatting>
  <conditionalFormatting sqref="E23">
    <cfRule type="cellIs" priority="35" dxfId="127" operator="equal" stopIfTrue="1">
      <formula>0</formula>
    </cfRule>
  </conditionalFormatting>
  <conditionalFormatting sqref="E24">
    <cfRule type="cellIs" priority="34" dxfId="127" operator="equal" stopIfTrue="1">
      <formula>0</formula>
    </cfRule>
  </conditionalFormatting>
  <conditionalFormatting sqref="E33:E34">
    <cfRule type="cellIs" priority="33" dxfId="127" operator="equal" stopIfTrue="1">
      <formula>0</formula>
    </cfRule>
  </conditionalFormatting>
  <conditionalFormatting sqref="F36">
    <cfRule type="cellIs" priority="32" dxfId="127" operator="equal" stopIfTrue="1">
      <formula>0</formula>
    </cfRule>
  </conditionalFormatting>
  <conditionalFormatting sqref="E36">
    <cfRule type="cellIs" priority="31" dxfId="127" operator="equal" stopIfTrue="1">
      <formula>0</formula>
    </cfRule>
  </conditionalFormatting>
  <conditionalFormatting sqref="E39">
    <cfRule type="cellIs" priority="30" dxfId="127" operator="equal" stopIfTrue="1">
      <formula>0</formula>
    </cfRule>
  </conditionalFormatting>
  <conditionalFormatting sqref="F8:F11">
    <cfRule type="cellIs" priority="29" dxfId="127" operator="equal" stopIfTrue="1">
      <formula>0</formula>
    </cfRule>
  </conditionalFormatting>
  <conditionalFormatting sqref="F24">
    <cfRule type="expression" priority="28" dxfId="126" stopIfTrue="1">
      <formula>F24="신"</formula>
    </cfRule>
  </conditionalFormatting>
  <conditionalFormatting sqref="F24">
    <cfRule type="cellIs" priority="27" dxfId="127" operator="equal" stopIfTrue="1">
      <formula>0</formula>
    </cfRule>
  </conditionalFormatting>
  <conditionalFormatting sqref="F33:F34">
    <cfRule type="cellIs" priority="26" dxfId="127" operator="equal" stopIfTrue="1">
      <formula>0</formula>
    </cfRule>
  </conditionalFormatting>
  <conditionalFormatting sqref="F36">
    <cfRule type="cellIs" priority="25" dxfId="127" operator="equal" stopIfTrue="1">
      <formula>0</formula>
    </cfRule>
  </conditionalFormatting>
  <conditionalFormatting sqref="F39">
    <cfRule type="cellIs" priority="24" dxfId="127" operator="equal" stopIfTrue="1">
      <formula>0</formula>
    </cfRule>
  </conditionalFormatting>
  <conditionalFormatting sqref="G9">
    <cfRule type="cellIs" priority="23" dxfId="127" operator="equal" stopIfTrue="1">
      <formula>0</formula>
    </cfRule>
  </conditionalFormatting>
  <conditionalFormatting sqref="G11">
    <cfRule type="cellIs" priority="22" dxfId="127" operator="equal" stopIfTrue="1">
      <formula>0</formula>
    </cfRule>
  </conditionalFormatting>
  <conditionalFormatting sqref="G33:G34">
    <cfRule type="cellIs" priority="21" dxfId="127" operator="equal" stopIfTrue="1">
      <formula>0</formula>
    </cfRule>
  </conditionalFormatting>
  <conditionalFormatting sqref="H8:H11">
    <cfRule type="cellIs" priority="20" dxfId="127" operator="equal" stopIfTrue="1">
      <formula>0</formula>
    </cfRule>
  </conditionalFormatting>
  <conditionalFormatting sqref="H36">
    <cfRule type="cellIs" priority="19" dxfId="127" operator="equal" stopIfTrue="1">
      <formula>0</formula>
    </cfRule>
  </conditionalFormatting>
  <conditionalFormatting sqref="H33:H34">
    <cfRule type="cellIs" priority="18" dxfId="127" operator="equal" stopIfTrue="1">
      <formula>0</formula>
    </cfRule>
  </conditionalFormatting>
  <conditionalFormatting sqref="H36">
    <cfRule type="cellIs" priority="17" dxfId="127" operator="equal" stopIfTrue="1">
      <formula>0</formula>
    </cfRule>
  </conditionalFormatting>
  <conditionalFormatting sqref="H39">
    <cfRule type="cellIs" priority="16" dxfId="127" operator="equal" stopIfTrue="1">
      <formula>0</formula>
    </cfRule>
  </conditionalFormatting>
  <conditionalFormatting sqref="H38">
    <cfRule type="cellIs" priority="15" dxfId="127" operator="equal" stopIfTrue="1">
      <formula>0</formula>
    </cfRule>
  </conditionalFormatting>
  <conditionalFormatting sqref="I8:I11">
    <cfRule type="cellIs" priority="14" dxfId="127" operator="equal" stopIfTrue="1">
      <formula>0</formula>
    </cfRule>
  </conditionalFormatting>
  <conditionalFormatting sqref="I7">
    <cfRule type="cellIs" priority="13" dxfId="127" operator="equal" stopIfTrue="1">
      <formula>0</formula>
    </cfRule>
  </conditionalFormatting>
  <conditionalFormatting sqref="I12">
    <cfRule type="cellIs" priority="12" dxfId="127" operator="equal" stopIfTrue="1">
      <formula>0</formula>
    </cfRule>
  </conditionalFormatting>
  <conditionalFormatting sqref="H12">
    <cfRule type="cellIs" priority="11" dxfId="127" operator="equal" stopIfTrue="1">
      <formula>0</formula>
    </cfRule>
  </conditionalFormatting>
  <conditionalFormatting sqref="E12">
    <cfRule type="cellIs" priority="10" dxfId="127" operator="equal" stopIfTrue="1">
      <formula>0</formula>
    </cfRule>
  </conditionalFormatting>
  <conditionalFormatting sqref="F12">
    <cfRule type="cellIs" priority="9" dxfId="127" operator="equal" stopIfTrue="1">
      <formula>0</formula>
    </cfRule>
  </conditionalFormatting>
  <conditionalFormatting sqref="I20:I21">
    <cfRule type="cellIs" priority="8" dxfId="127" operator="equal" stopIfTrue="1">
      <formula>0</formula>
    </cfRule>
  </conditionalFormatting>
  <conditionalFormatting sqref="I23">
    <cfRule type="cellIs" priority="7" dxfId="127" operator="equal" stopIfTrue="1">
      <formula>0</formula>
    </cfRule>
  </conditionalFormatting>
  <conditionalFormatting sqref="I24">
    <cfRule type="cellIs" priority="6" dxfId="127" operator="equal" stopIfTrue="1">
      <formula>0</formula>
    </cfRule>
  </conditionalFormatting>
  <conditionalFormatting sqref="I36">
    <cfRule type="cellIs" priority="5" dxfId="127" operator="equal" stopIfTrue="1">
      <formula>0</formula>
    </cfRule>
  </conditionalFormatting>
  <conditionalFormatting sqref="I33:I34">
    <cfRule type="cellIs" priority="4" dxfId="127" operator="equal" stopIfTrue="1">
      <formula>0</formula>
    </cfRule>
  </conditionalFormatting>
  <conditionalFormatting sqref="I36">
    <cfRule type="cellIs" priority="3" dxfId="127" operator="equal" stopIfTrue="1">
      <formula>0</formula>
    </cfRule>
  </conditionalFormatting>
  <conditionalFormatting sqref="I39">
    <cfRule type="cellIs" priority="2" dxfId="127" operator="equal" stopIfTrue="1">
      <formula>0</formula>
    </cfRule>
  </conditionalFormatting>
  <conditionalFormatting sqref="I38">
    <cfRule type="cellIs" priority="1" dxfId="127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68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69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70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71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100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199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40" t="s">
        <v>15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2"/>
    </row>
    <row r="12" spans="1:56" ht="19.5" customHeight="1">
      <c r="A12" s="243" t="s">
        <v>103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2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72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73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74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40" t="s">
        <v>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2"/>
    </row>
    <row r="20" spans="1:56" ht="19.5" customHeight="1">
      <c r="A20" s="243" t="s">
        <v>60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2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75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76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77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78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79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27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26" stopIfTrue="1">
      <formula>F4="신"</formula>
    </cfRule>
  </conditionalFormatting>
  <conditionalFormatting sqref="A4:A10 A22:A28 A14:A18">
    <cfRule type="expression" priority="5" dxfId="126" stopIfTrue="1">
      <formula>#REF!="신"</formula>
    </cfRule>
    <cfRule type="expression" priority="6" dxfId="127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157</v>
      </c>
      <c r="B3" s="4" t="s">
        <v>167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168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169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170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171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172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173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174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175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202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44" t="s">
        <v>176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6"/>
    </row>
    <row r="14" spans="1:56" ht="19.5" customHeight="1">
      <c r="A14" s="243" t="s">
        <v>177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2"/>
    </row>
    <row r="15" spans="1:56" ht="19.5" customHeight="1">
      <c r="A15" s="4" t="s">
        <v>157</v>
      </c>
      <c r="B15" s="4" t="s">
        <v>167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178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179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180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181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182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183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184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203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40" t="s">
        <v>185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2"/>
    </row>
    <row r="26" spans="1:56" ht="19.5" customHeight="1">
      <c r="A26" s="243" t="s">
        <v>186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2"/>
    </row>
    <row r="27" spans="1:56" ht="19.5" customHeight="1">
      <c r="A27" s="4" t="s">
        <v>157</v>
      </c>
      <c r="B27" s="4" t="s">
        <v>167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187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188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189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190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191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44" t="s">
        <v>192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6"/>
    </row>
    <row r="36" spans="1:56" ht="19.5" customHeight="1">
      <c r="A36" s="243" t="s">
        <v>193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2"/>
    </row>
    <row r="37" spans="1:56" ht="19.5" customHeight="1">
      <c r="A37" s="4" t="s">
        <v>157</v>
      </c>
      <c r="B37" s="4" t="s">
        <v>167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194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127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128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129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130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131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26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27" operator="equal" stopIfTrue="1">
      <formula>0</formula>
    </cfRule>
  </conditionalFormatting>
  <conditionalFormatting sqref="C38">
    <cfRule type="expression" priority="6" dxfId="126" stopIfTrue="1">
      <formula>C38="신"</formula>
    </cfRule>
  </conditionalFormatting>
  <conditionalFormatting sqref="C41">
    <cfRule type="expression" priority="5" dxfId="126" stopIfTrue="1">
      <formula>C41="신"</formula>
    </cfRule>
  </conditionalFormatting>
  <conditionalFormatting sqref="C42">
    <cfRule type="expression" priority="4" dxfId="126" stopIfTrue="1">
      <formula>C42="신"</formula>
    </cfRule>
  </conditionalFormatting>
  <conditionalFormatting sqref="A44:A45 A4:A12 A16:A24 A28:A34">
    <cfRule type="expression" priority="11" dxfId="126" stopIfTrue="1">
      <formula>#REF!="신"</formula>
    </cfRule>
    <cfRule type="expression" priority="12" dxfId="127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132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133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95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134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137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138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139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140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141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142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143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97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144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145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55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146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26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27" operator="equal" stopIfTrue="1">
      <formula>0</formula>
    </cfRule>
  </conditionalFormatting>
  <conditionalFormatting sqref="C24">
    <cfRule type="expression" priority="5" dxfId="126" stopIfTrue="1">
      <formula>C24="신"</formula>
    </cfRule>
  </conditionalFormatting>
  <conditionalFormatting sqref="C25">
    <cfRule type="expression" priority="4" dxfId="126" stopIfTrue="1">
      <formula>C25="신"</formula>
    </cfRule>
  </conditionalFormatting>
  <conditionalFormatting sqref="C27">
    <cfRule type="cellIs" priority="3" dxfId="127" operator="equal" stopIfTrue="1">
      <formula>0</formula>
    </cfRule>
  </conditionalFormatting>
  <conditionalFormatting sqref="C29">
    <cfRule type="cellIs" priority="2" dxfId="127" operator="equal" stopIfTrue="1">
      <formula>0</formula>
    </cfRule>
  </conditionalFormatting>
  <conditionalFormatting sqref="C30">
    <cfRule type="cellIs" priority="1" dxfId="127" operator="equal" stopIfTrue="1">
      <formula>0</formula>
    </cfRule>
  </conditionalFormatting>
  <conditionalFormatting sqref="A4:A10 A14:A20 A24:A32">
    <cfRule type="expression" priority="10" dxfId="126" stopIfTrue="1">
      <formula>#REF!="신"</formula>
    </cfRule>
    <cfRule type="expression" priority="11" dxfId="127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2012-05-26T11:15:29Z</cp:lastPrinted>
  <dcterms:created xsi:type="dcterms:W3CDTF">2007-01-02T12:18:59Z</dcterms:created>
  <dcterms:modified xsi:type="dcterms:W3CDTF">2012-05-26T11:15:30Z</dcterms:modified>
  <cp:category/>
  <cp:version/>
  <cp:contentType/>
  <cp:contentStatus/>
</cp:coreProperties>
</file>