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'주보출석표'!$A$1:$BE$30</definedName>
  </definedNames>
  <calcPr fullCalcOnLoad="1"/>
</workbook>
</file>

<file path=xl/sharedStrings.xml><?xml version="1.0" encoding="utf-8"?>
<sst xmlns="http://schemas.openxmlformats.org/spreadsheetml/2006/main" count="987" uniqueCount="221">
  <si>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</si>
  <si>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</si>
  <si>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</si>
  <si>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</si>
  <si>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</si>
  <si>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</si>
  <si>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</si>
  <si>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</si>
  <si>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</si>
  <si>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</si>
  <si>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</si>
  <si>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</si>
  <si>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</si>
  <si>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</si>
  <si>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</si>
  <si>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</si>
  <si>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</si>
  <si>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</si>
  <si>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</si>
  <si>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</si>
  <si>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</si>
  <si>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</si>
  <si>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</si>
  <si>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</si>
  <si>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</si>
  <si>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</si>
  <si>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</si>
  <si>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</si>
  <si>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</si>
  <si>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</si>
  <si>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</si>
  <si>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</si>
  <si>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</si>
  <si>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</si>
  <si>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</si>
  <si>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</si>
  <si>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</si>
  <si>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</si>
  <si>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</si>
  <si>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</si>
  <si>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</si>
  <si>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</si>
  <si>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</si>
  <si>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</si>
  <si>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</si>
  <si>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</si>
  <si>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</si>
  <si>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</si>
  <si>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</si>
  <si>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</si>
  <si>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</si>
  <si>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</si>
  <si>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</si>
  <si>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</si>
  <si>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</si>
  <si>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</si>
  <si>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</si>
  <si>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</si>
  <si>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</si>
  <si>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전석현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</si>
  <si>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</si>
  <si>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</si>
  <si>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</si>
  <si>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</si>
  <si>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</si>
  <si>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</si>
  <si>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</si>
  <si>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</si>
  <si>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</si>
  <si>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</si>
  <si>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</si>
  <si>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</si>
  <si>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</si>
  <si>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</si>
  <si>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</si>
  <si>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</si>
  <si>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</si>
  <si>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</si>
  <si>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</si>
  <si>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</si>
  <si>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</si>
  <si>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</si>
  <si>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</si>
  <si>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</si>
  <si>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</si>
  <si>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</si>
  <si>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</si>
  <si>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</si>
  <si>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</si>
  <si>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</si>
  <si>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</si>
  <si>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</si>
  <si>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</si>
  <si>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</si>
  <si>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</si>
  <si>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</si>
  <si>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</si>
  <si>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</si>
  <si>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</si>
  <si>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</si>
  <si>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</si>
  <si>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</si>
  <si>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</si>
  <si>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</si>
  <si>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</si>
  <si>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</si>
  <si>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</si>
  <si>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</si>
  <si>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</si>
  <si>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</si>
  <si>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</si>
  <si>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</si>
  <si>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</si>
  <si>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</si>
  <si>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</si>
  <si>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</si>
  <si>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</si>
  <si>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</si>
  <si>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</si>
  <si>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</si>
  <si>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</si>
  <si>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</si>
  <si>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</si>
  <si>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</si>
  <si>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</si>
  <si>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</si>
  <si>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</si>
  <si>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</si>
  <si>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</si>
  <si>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</si>
  <si>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</si>
  <si>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</si>
  <si>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</si>
  <si>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</si>
  <si>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</si>
  <si>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</si>
  <si>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</si>
  <si>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</si>
  <si>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</si>
  <si>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</si>
  <si>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</si>
  <si>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</si>
  <si>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</si>
  <si>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</si>
  <si>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</si>
  <si>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</si>
  <si>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</si>
  <si>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</si>
  <si>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</si>
  <si>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</si>
  <si>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</si>
  <si>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</si>
  <si>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</si>
  <si>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</si>
  <si>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</si>
  <si>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</si>
  <si>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</si>
  <si>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</si>
  <si>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</si>
  <si>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</si>
  <si>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</si>
  <si>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</si>
  <si>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</si>
  <si>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</si>
  <si>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</si>
  <si>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</si>
  <si>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</si>
  <si>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</si>
  <si>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</si>
  <si>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</si>
  <si>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성기환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</si>
  <si>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</si>
  <si>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</si>
  <si>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</si>
  <si>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</si>
  <si>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</si>
  <si>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</si>
  <si>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</si>
  <si>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</si>
  <si>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</si>
  <si>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</si>
  <si>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</si>
  <si>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</si>
  <si>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</si>
  <si>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</si>
  <si>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</si>
  <si>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</si>
  <si>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</si>
  <si>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</si>
  <si>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</si>
  <si>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</si>
  <si>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</si>
  <si>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</si>
  <si>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</si>
  <si>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</si>
  <si>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</si>
  <si>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</si>
  <si>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</si>
  <si>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</si>
  <si>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</si>
  <si>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</si>
  <si>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</si>
  <si>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</si>
  <si>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</si>
  <si>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</si>
  <si>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</si>
  <si>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</si>
  <si>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최 은 혜 목장</t>
  </si>
  <si>
    <t>1/29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</si>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</sst>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26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2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3" xfId="0" applyNumberFormat="1" applyFont="1" applyFill="1" applyBorder="1" applyAlignment="1" applyProtection="1">
      <alignment horizontal="center" vertical="center"/>
      <protection/>
    </xf>
    <xf numFmtId="177" fontId="6" fillId="0" borderId="32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34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35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1" fontId="10" fillId="0" borderId="37" xfId="0" applyNumberFormat="1" applyFont="1" applyFill="1" applyBorder="1" applyAlignment="1" applyProtection="1">
      <alignment horizontal="center" vertical="center" shrinkToFit="1"/>
      <protection/>
    </xf>
    <xf numFmtId="0" fontId="12" fillId="0" borderId="38" xfId="0" applyFont="1" applyFill="1" applyBorder="1" applyAlignment="1">
      <alignment vertical="center"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10" fillId="0" borderId="38" xfId="0" applyFont="1" applyFill="1" applyBorder="1" applyAlignment="1" applyProtection="1">
      <alignment horizontal="center" vertical="center" shrinkToFit="1"/>
      <protection/>
    </xf>
    <xf numFmtId="9" fontId="10" fillId="0" borderId="37" xfId="43" applyNumberFormat="1" applyFont="1" applyFill="1" applyBorder="1" applyAlignment="1" applyProtection="1">
      <alignment horizontal="center" vertical="center" shrinkToFit="1"/>
      <protection/>
    </xf>
    <xf numFmtId="9" fontId="10" fillId="0" borderId="39" xfId="43" applyNumberFormat="1" applyFont="1" applyFill="1" applyBorder="1" applyAlignment="1" applyProtection="1">
      <alignment horizontal="center" vertical="center" shrinkToFit="1"/>
      <protection/>
    </xf>
    <xf numFmtId="185" fontId="10" fillId="0" borderId="37" xfId="0" applyNumberFormat="1" applyFont="1" applyFill="1" applyBorder="1" applyAlignment="1" applyProtection="1">
      <alignment horizontal="center" vertical="center" shrinkToFit="1"/>
      <protection/>
    </xf>
    <xf numFmtId="185" fontId="10" fillId="0" borderId="39" xfId="0" applyNumberFormat="1" applyFont="1" applyFill="1" applyBorder="1" applyAlignment="1" applyProtection="1">
      <alignment horizontal="center" vertical="center" shrinkToFit="1"/>
      <protection/>
    </xf>
    <xf numFmtId="185" fontId="2" fillId="0" borderId="40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3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44" xfId="0" applyNumberFormat="1" applyFont="1" applyFill="1" applyBorder="1" applyAlignment="1" applyProtection="1">
      <alignment horizontal="center" vertical="center" shrinkToFit="1"/>
      <protection/>
    </xf>
    <xf numFmtId="1" fontId="10" fillId="0" borderId="45" xfId="0" applyNumberFormat="1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48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185" fontId="2" fillId="0" borderId="40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42" xfId="0" applyNumberFormat="1" applyFont="1" applyFill="1" applyBorder="1" applyAlignment="1">
      <alignment horizontal="center" vertical="center" shrinkToFit="1"/>
    </xf>
    <xf numFmtId="185" fontId="2" fillId="0" borderId="43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34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5" fontId="10" fillId="0" borderId="51" xfId="0" applyNumberFormat="1" applyFont="1" applyFill="1" applyBorder="1" applyAlignment="1" applyProtection="1">
      <alignment horizontal="center" vertical="center" shrinkToFit="1"/>
      <protection/>
    </xf>
    <xf numFmtId="185" fontId="10" fillId="0" borderId="38" xfId="0" applyNumberFormat="1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9" fontId="10" fillId="0" borderId="55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27" fillId="0" borderId="56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57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5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58" xfId="43" applyNumberFormat="1" applyFont="1" applyFill="1" applyBorder="1" applyAlignment="1" applyProtection="1">
      <alignment horizontal="center" vertical="center"/>
      <protection/>
    </xf>
    <xf numFmtId="181" fontId="10" fillId="0" borderId="59" xfId="43" applyNumberFormat="1" applyFont="1" applyFill="1" applyBorder="1" applyAlignment="1" applyProtection="1">
      <alignment horizontal="center" vertical="center"/>
      <protection/>
    </xf>
    <xf numFmtId="181" fontId="10" fillId="0" borderId="60" xfId="43" applyNumberFormat="1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65535"/>
  <sheetViews>
    <sheetView showZeros="0" tabSelected="1" workbookViewId="0" topLeftCell="A1">
      <selection activeCell="AA13" sqref="AA13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1" width="2.57421875" style="30" customWidth="1"/>
    <col min="12" max="14" width="2.57421875" style="30" hidden="1" customWidth="1"/>
    <col min="15" max="17" width="2.57421875" style="30" customWidth="1"/>
    <col min="18" max="18" width="7.57421875" style="30" customWidth="1"/>
    <col min="19" max="19" width="3.57421875" style="30" customWidth="1"/>
    <col min="20" max="21" width="2.57421875" style="30" customWidth="1"/>
    <col min="22" max="24" width="2.57421875" style="30" hidden="1" customWidth="1"/>
    <col min="25" max="27" width="2.57421875" style="30" customWidth="1"/>
    <col min="28" max="28" width="7.57421875" style="30" customWidth="1"/>
    <col min="29" max="29" width="3.57421875" style="30" customWidth="1"/>
    <col min="30" max="31" width="2.57421875" style="30" customWidth="1"/>
    <col min="32" max="34" width="2.57421875" style="30" hidden="1" customWidth="1"/>
    <col min="35" max="37" width="2.57421875" style="30" customWidth="1"/>
    <col min="38" max="38" width="7.57421875" style="30" customWidth="1"/>
    <col min="39" max="39" width="3.57421875" style="30" customWidth="1"/>
    <col min="40" max="41" width="2.57421875" style="30" customWidth="1"/>
    <col min="42" max="44" width="2.57421875" style="30" hidden="1" customWidth="1"/>
    <col min="45" max="47" width="2.57421875" style="30" customWidth="1"/>
    <col min="48" max="48" width="7.57421875" style="30" customWidth="1"/>
    <col min="49" max="49" width="3.57421875" style="30" customWidth="1"/>
    <col min="50" max="51" width="2.57421875" style="30" customWidth="1"/>
    <col min="52" max="54" width="2.57421875" style="30" hidden="1" customWidth="1"/>
    <col min="55" max="57" width="2.57421875" style="30" customWidth="1"/>
    <col min="58" max="58" width="5.57421875" style="30" customWidth="1"/>
    <col min="59" max="61" width="2.57421875" style="30" customWidth="1"/>
    <col min="62" max="64" width="2.421875" style="30" customWidth="1"/>
    <col min="65" max="65" width="5.57421875" style="30" customWidth="1"/>
    <col min="66" max="68" width="2.57421875" style="30" customWidth="1"/>
    <col min="69" max="71" width="2.421875" style="30" customWidth="1"/>
    <col min="72" max="16384" width="9.00390625" style="12" customWidth="1"/>
  </cols>
  <sheetData>
    <row r="1" spans="1:57" ht="18" customHeight="1">
      <c r="A1" s="132">
        <v>40951</v>
      </c>
      <c r="B1" s="133"/>
      <c r="C1" s="133"/>
      <c r="D1" s="133"/>
      <c r="E1" s="133"/>
      <c r="F1" s="133"/>
      <c r="G1" s="134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5"/>
      <c r="R1" s="13" t="s">
        <v>24</v>
      </c>
      <c r="S1" s="14"/>
      <c r="T1" s="14"/>
      <c r="U1" s="14"/>
      <c r="V1" s="14"/>
      <c r="W1" s="14"/>
      <c r="X1" s="14"/>
      <c r="Y1" s="14"/>
      <c r="Z1" s="14"/>
      <c r="AA1" s="15"/>
      <c r="AB1" s="13" t="s">
        <v>25</v>
      </c>
      <c r="AC1" s="14"/>
      <c r="AD1" s="14"/>
      <c r="AE1" s="14"/>
      <c r="AF1" s="14"/>
      <c r="AG1" s="14"/>
      <c r="AH1" s="14"/>
      <c r="AI1" s="14"/>
      <c r="AJ1" s="14"/>
      <c r="AK1" s="15"/>
      <c r="AL1" s="13" t="s">
        <v>2</v>
      </c>
      <c r="AM1" s="14"/>
      <c r="AN1" s="14"/>
      <c r="AO1" s="14"/>
      <c r="AP1" s="14"/>
      <c r="AQ1" s="14"/>
      <c r="AR1" s="14"/>
      <c r="AS1" s="14"/>
      <c r="AT1" s="14"/>
      <c r="AU1" s="15"/>
      <c r="AV1" s="14" t="s">
        <v>3</v>
      </c>
      <c r="AW1" s="14"/>
      <c r="AX1" s="14"/>
      <c r="AY1" s="14"/>
      <c r="AZ1" s="14"/>
      <c r="BA1" s="14"/>
      <c r="BB1" s="14"/>
      <c r="BC1" s="14"/>
      <c r="BD1" s="14"/>
      <c r="BE1" s="15"/>
    </row>
    <row r="2" spans="1:57" ht="18" customHeight="1">
      <c r="A2" s="135"/>
      <c r="B2" s="136"/>
      <c r="C2" s="136"/>
      <c r="D2" s="136"/>
      <c r="E2" s="136"/>
      <c r="F2" s="136"/>
      <c r="G2" s="137"/>
      <c r="H2" s="16" t="s">
        <v>62</v>
      </c>
      <c r="I2" s="16"/>
      <c r="J2" s="16"/>
      <c r="K2" s="16"/>
      <c r="L2" s="16"/>
      <c r="M2" s="16"/>
      <c r="N2" s="16"/>
      <c r="O2" s="16"/>
      <c r="P2" s="16"/>
      <c r="Q2" s="17"/>
      <c r="R2" s="16" t="s">
        <v>63</v>
      </c>
      <c r="S2" s="16"/>
      <c r="T2" s="16"/>
      <c r="U2" s="16"/>
      <c r="V2" s="16"/>
      <c r="W2" s="16"/>
      <c r="X2" s="16"/>
      <c r="Y2" s="16"/>
      <c r="Z2" s="16"/>
      <c r="AA2" s="17"/>
      <c r="AB2" s="16" t="s">
        <v>64</v>
      </c>
      <c r="AC2" s="16"/>
      <c r="AD2" s="16"/>
      <c r="AE2" s="16"/>
      <c r="AF2" s="16"/>
      <c r="AG2" s="16"/>
      <c r="AH2" s="16"/>
      <c r="AI2" s="16"/>
      <c r="AJ2" s="16"/>
      <c r="AK2" s="17"/>
      <c r="AL2" s="16" t="s">
        <v>65</v>
      </c>
      <c r="AM2" s="16"/>
      <c r="AN2" s="16"/>
      <c r="AO2" s="16"/>
      <c r="AP2" s="16"/>
      <c r="AQ2" s="16"/>
      <c r="AR2" s="16"/>
      <c r="AS2" s="16"/>
      <c r="AT2" s="16"/>
      <c r="AU2" s="17"/>
      <c r="AV2" s="37" t="s">
        <v>66</v>
      </c>
      <c r="AW2" s="16"/>
      <c r="AX2" s="16"/>
      <c r="AY2" s="16"/>
      <c r="AZ2" s="16"/>
      <c r="BA2" s="16"/>
      <c r="BB2" s="16"/>
      <c r="BC2" s="16"/>
      <c r="BD2" s="16"/>
      <c r="BE2" s="17"/>
    </row>
    <row r="3" spans="1:57" ht="18" customHeight="1">
      <c r="A3" s="138" t="s">
        <v>5</v>
      </c>
      <c r="B3" s="139"/>
      <c r="C3" s="139"/>
      <c r="D3" s="139"/>
      <c r="E3" s="139"/>
      <c r="F3" s="139"/>
      <c r="G3" s="140"/>
      <c r="H3" s="3" t="s">
        <v>6</v>
      </c>
      <c r="I3" s="171">
        <f>COUNTIF(I7:I16,"재적")</f>
        <v>6</v>
      </c>
      <c r="J3" s="172"/>
      <c r="K3" s="173"/>
      <c r="L3" s="144" t="s">
        <v>7</v>
      </c>
      <c r="M3" s="144"/>
      <c r="N3" s="145"/>
      <c r="O3" s="145"/>
      <c r="P3" s="145"/>
      <c r="Q3" s="146"/>
      <c r="R3" s="3" t="s">
        <v>6</v>
      </c>
      <c r="S3" s="171">
        <f>COUNTIF(S7:S16,"재적")</f>
        <v>3</v>
      </c>
      <c r="T3" s="172"/>
      <c r="U3" s="173"/>
      <c r="V3" s="144" t="s">
        <v>7</v>
      </c>
      <c r="W3" s="144"/>
      <c r="X3" s="145"/>
      <c r="Y3" s="145"/>
      <c r="Z3" s="145"/>
      <c r="AA3" s="146"/>
      <c r="AB3" s="3" t="s">
        <v>6</v>
      </c>
      <c r="AC3" s="171">
        <f>COUNTIF(AC7:AC16,"재적")</f>
        <v>5</v>
      </c>
      <c r="AD3" s="172"/>
      <c r="AE3" s="173"/>
      <c r="AF3" s="144" t="s">
        <v>7</v>
      </c>
      <c r="AG3" s="144"/>
      <c r="AH3" s="145"/>
      <c r="AI3" s="145"/>
      <c r="AJ3" s="145"/>
      <c r="AK3" s="146"/>
      <c r="AL3" s="41" t="s">
        <v>6</v>
      </c>
      <c r="AM3" s="171">
        <f>COUNTIF(AM7:AM16,"재적")</f>
        <v>9</v>
      </c>
      <c r="AN3" s="172"/>
      <c r="AO3" s="173"/>
      <c r="AP3" s="144" t="s">
        <v>7</v>
      </c>
      <c r="AQ3" s="144"/>
      <c r="AR3" s="145"/>
      <c r="AS3" s="145"/>
      <c r="AT3" s="145"/>
      <c r="AU3" s="146"/>
      <c r="AV3" s="38" t="s">
        <v>6</v>
      </c>
      <c r="AW3" s="171">
        <f>COUNTIF(AW7:AW16,"재적")</f>
        <v>8</v>
      </c>
      <c r="AX3" s="172"/>
      <c r="AY3" s="173"/>
      <c r="AZ3" s="144" t="s">
        <v>7</v>
      </c>
      <c r="BA3" s="144"/>
      <c r="BB3" s="145"/>
      <c r="BC3" s="145"/>
      <c r="BD3" s="145"/>
      <c r="BE3" s="146"/>
    </row>
    <row r="4" spans="1:71" ht="18" customHeight="1">
      <c r="A4" s="141"/>
      <c r="B4" s="142"/>
      <c r="C4" s="142"/>
      <c r="D4" s="142"/>
      <c r="E4" s="142"/>
      <c r="F4" s="142"/>
      <c r="G4" s="143"/>
      <c r="H4" s="4" t="s">
        <v>8</v>
      </c>
      <c r="I4" s="119">
        <v>1</v>
      </c>
      <c r="J4" s="182">
        <v>359</v>
      </c>
      <c r="K4" s="183"/>
      <c r="L4" s="28">
        <f>COUNTIF(L7:L16,"●")</f>
        <v>5</v>
      </c>
      <c r="M4" s="28">
        <f>COUNTIF(M7:M16,"●")</f>
        <v>5</v>
      </c>
      <c r="N4" s="28">
        <f>COUNTIF(N7:N16,"●")</f>
        <v>5</v>
      </c>
      <c r="O4" s="28">
        <f>COUNTIF(O7:O16,"●")</f>
        <v>1</v>
      </c>
      <c r="P4" s="28">
        <f>COUNTIF(P7:P16,"●")</f>
        <v>6</v>
      </c>
      <c r="Q4" s="29">
        <f>COUNTIF(Q7:Q16,"●")</f>
        <v>6</v>
      </c>
      <c r="R4" s="39" t="s">
        <v>8</v>
      </c>
      <c r="S4" s="121">
        <f>COUNTIF(S7:S16,"신입")</f>
        <v>0</v>
      </c>
      <c r="T4" s="158">
        <v>116</v>
      </c>
      <c r="U4" s="159"/>
      <c r="V4" s="28">
        <f>COUNTIF(V7:V16,"●")</f>
        <v>3</v>
      </c>
      <c r="W4" s="28">
        <f>COUNTIF(W7:W16,"●")</f>
        <v>3</v>
      </c>
      <c r="X4" s="28">
        <f>COUNTIF(X7:X16,"●")</f>
        <v>3</v>
      </c>
      <c r="Y4" s="28">
        <f>COUNTIF(Y7:Y16,"●")</f>
        <v>2</v>
      </c>
      <c r="Z4" s="28">
        <f>COUNTIF(Z7:Z16,"●")</f>
        <v>3</v>
      </c>
      <c r="AA4" s="29">
        <f>COUNTIF(AA7:AA16,"●")</f>
        <v>3</v>
      </c>
      <c r="AB4" s="39" t="s">
        <v>8</v>
      </c>
      <c r="AC4" s="121">
        <f>COUNTIF(AC7:AC16,"신입")</f>
        <v>0</v>
      </c>
      <c r="AD4" s="158">
        <v>237</v>
      </c>
      <c r="AE4" s="159"/>
      <c r="AF4" s="28">
        <f>COUNTIF(AF7:AF16,"●")</f>
        <v>5</v>
      </c>
      <c r="AG4" s="28">
        <f>COUNTIF(AG7:AG16,"●")</f>
        <v>5</v>
      </c>
      <c r="AH4" s="28">
        <f>COUNTIF(AH7:AH16,"●")</f>
        <v>3</v>
      </c>
      <c r="AI4" s="28">
        <f>COUNTIF(AI7:AI16,"●")</f>
        <v>2</v>
      </c>
      <c r="AJ4" s="28">
        <f>COUNTIF(AJ7:AJ16,"●")</f>
        <v>5</v>
      </c>
      <c r="AK4" s="29">
        <f>COUNTIF(AK7:AK16,"●")</f>
        <v>5</v>
      </c>
      <c r="AL4" s="39" t="s">
        <v>8</v>
      </c>
      <c r="AM4" s="121"/>
      <c r="AN4" s="158">
        <v>310</v>
      </c>
      <c r="AO4" s="159"/>
      <c r="AP4" s="28">
        <f>COUNTIF(AP7:AP16,"●")</f>
        <v>5</v>
      </c>
      <c r="AQ4" s="28">
        <f>COUNTIF(AQ7:AQ16,"●")</f>
        <v>6</v>
      </c>
      <c r="AR4" s="28">
        <f>COUNTIF(AR7:AR16,"●")</f>
        <v>5</v>
      </c>
      <c r="AS4" s="28">
        <f>COUNTIF(AS7:AS16,"●")</f>
        <v>2</v>
      </c>
      <c r="AT4" s="28">
        <f>COUNTIF(AT7:AT16,"●")</f>
        <v>5</v>
      </c>
      <c r="AU4" s="29">
        <f>COUNTIF(AU7:AU16,"●")</f>
        <v>6</v>
      </c>
      <c r="AV4" s="39" t="s">
        <v>8</v>
      </c>
      <c r="AW4" s="121">
        <f>COUNTIF(AW7:AW16,"신입")</f>
        <v>0</v>
      </c>
      <c r="AX4" s="158">
        <v>248</v>
      </c>
      <c r="AY4" s="159"/>
      <c r="AZ4" s="28">
        <f>COUNTIF(AZ7:AZ16,"●")</f>
        <v>5</v>
      </c>
      <c r="BA4" s="28">
        <f>COUNTIF(BA7:BA16,"●")</f>
        <v>3</v>
      </c>
      <c r="BB4" s="28">
        <f>COUNTIF(BB7:BB16,"●")</f>
        <v>5</v>
      </c>
      <c r="BC4" s="28">
        <f>COUNTIF(BC7:BC16,"●")</f>
        <v>1</v>
      </c>
      <c r="BD4" s="28">
        <f>COUNTIF(BD7:BD16,"●")</f>
        <v>2</v>
      </c>
      <c r="BE4" s="29">
        <f>COUNTIF(BE7:BE16,"●")</f>
        <v>5</v>
      </c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57" ht="18" customHeight="1">
      <c r="A5" s="211" t="s">
        <v>26</v>
      </c>
      <c r="B5" s="212"/>
      <c r="C5" s="212"/>
      <c r="D5" s="212"/>
      <c r="E5" s="212"/>
      <c r="F5" s="212"/>
      <c r="G5" s="213"/>
      <c r="H5" s="6" t="s">
        <v>9</v>
      </c>
      <c r="I5" s="120"/>
      <c r="J5" s="184"/>
      <c r="K5" s="185"/>
      <c r="L5" s="168">
        <f>Q4*10+I4*10+I5*20+(J7+J8+J9+J10+J11+J12+J13+J14+J15+J16)</f>
        <v>143</v>
      </c>
      <c r="M5" s="168"/>
      <c r="N5" s="169"/>
      <c r="O5" s="169"/>
      <c r="P5" s="169"/>
      <c r="Q5" s="170"/>
      <c r="R5" s="6" t="s">
        <v>9</v>
      </c>
      <c r="S5" s="120">
        <f>COUNTIF(S7:S16,"등반")</f>
        <v>0</v>
      </c>
      <c r="T5" s="160"/>
      <c r="U5" s="161"/>
      <c r="V5" s="168">
        <f>AA4*10+S4*10+S5*20+(T7+T8+T9+T10+T11+T12+T13+T14+T15+T16)</f>
        <v>30</v>
      </c>
      <c r="W5" s="168"/>
      <c r="X5" s="169"/>
      <c r="Y5" s="169"/>
      <c r="Z5" s="169"/>
      <c r="AA5" s="170"/>
      <c r="AB5" s="6" t="s">
        <v>9</v>
      </c>
      <c r="AC5" s="120">
        <f>COUNTIF(AC7:AC16,"등반")</f>
        <v>0</v>
      </c>
      <c r="AD5" s="160"/>
      <c r="AE5" s="161"/>
      <c r="AF5" s="168">
        <f>AK4*10+AC4*10+AC5*20+(AD7+AD8+AD9+AD10+AD11+AD12+AD13+AD14+AD15+AD16)</f>
        <v>69</v>
      </c>
      <c r="AG5" s="168"/>
      <c r="AH5" s="169"/>
      <c r="AI5" s="169"/>
      <c r="AJ5" s="169"/>
      <c r="AK5" s="170"/>
      <c r="AL5" s="43" t="s">
        <v>9</v>
      </c>
      <c r="AM5" s="120"/>
      <c r="AN5" s="160"/>
      <c r="AO5" s="161"/>
      <c r="AP5" s="168">
        <f>AU4*10+AM4*10+AM5*20+(AN7+AN8+AN9+AN10+AN11+AN12+AN13+AN14+AN15+AN16)</f>
        <v>60</v>
      </c>
      <c r="AQ5" s="168"/>
      <c r="AR5" s="169"/>
      <c r="AS5" s="169"/>
      <c r="AT5" s="169"/>
      <c r="AU5" s="170"/>
      <c r="AV5" s="40" t="s">
        <v>9</v>
      </c>
      <c r="AW5" s="120">
        <f>COUNTIF(AW7:AW16,"등반")</f>
        <v>0</v>
      </c>
      <c r="AX5" s="160"/>
      <c r="AY5" s="161"/>
      <c r="AZ5" s="168">
        <v>129</v>
      </c>
      <c r="BA5" s="168"/>
      <c r="BB5" s="169"/>
      <c r="BC5" s="169"/>
      <c r="BD5" s="169"/>
      <c r="BE5" s="170"/>
    </row>
    <row r="6" spans="1:57" ht="18" customHeight="1">
      <c r="A6" s="214"/>
      <c r="B6" s="215"/>
      <c r="C6" s="215"/>
      <c r="D6" s="215"/>
      <c r="E6" s="215"/>
      <c r="F6" s="215"/>
      <c r="G6" s="216"/>
      <c r="H6" s="4" t="s">
        <v>10</v>
      </c>
      <c r="I6" s="4" t="s">
        <v>11</v>
      </c>
      <c r="J6" s="4" t="s">
        <v>61</v>
      </c>
      <c r="K6" s="4" t="s">
        <v>12</v>
      </c>
      <c r="L6" s="24">
        <v>1</v>
      </c>
      <c r="M6" s="24">
        <v>2</v>
      </c>
      <c r="N6" s="131">
        <v>3</v>
      </c>
      <c r="O6" s="131">
        <v>4</v>
      </c>
      <c r="P6" s="131">
        <v>5</v>
      </c>
      <c r="Q6" s="94">
        <v>6</v>
      </c>
      <c r="R6" s="4" t="s">
        <v>10</v>
      </c>
      <c r="S6" s="4" t="s">
        <v>11</v>
      </c>
      <c r="T6" s="4" t="s">
        <v>60</v>
      </c>
      <c r="U6" s="4" t="s">
        <v>12</v>
      </c>
      <c r="V6" s="24">
        <v>1</v>
      </c>
      <c r="W6" s="24">
        <v>2</v>
      </c>
      <c r="X6" s="131">
        <v>3</v>
      </c>
      <c r="Y6" s="131">
        <v>4</v>
      </c>
      <c r="Z6" s="131">
        <v>5</v>
      </c>
      <c r="AA6" s="94">
        <v>6</v>
      </c>
      <c r="AB6" s="4" t="s">
        <v>10</v>
      </c>
      <c r="AC6" s="4" t="s">
        <v>11</v>
      </c>
      <c r="AD6" s="4" t="s">
        <v>60</v>
      </c>
      <c r="AE6" s="4" t="s">
        <v>12</v>
      </c>
      <c r="AF6" s="24">
        <v>1</v>
      </c>
      <c r="AG6" s="24">
        <v>2</v>
      </c>
      <c r="AH6" s="131">
        <v>3</v>
      </c>
      <c r="AI6" s="131">
        <v>4</v>
      </c>
      <c r="AJ6" s="131">
        <v>5</v>
      </c>
      <c r="AK6" s="94">
        <v>6</v>
      </c>
      <c r="AL6" s="42" t="s">
        <v>10</v>
      </c>
      <c r="AM6" s="4" t="s">
        <v>11</v>
      </c>
      <c r="AN6" s="4" t="s">
        <v>61</v>
      </c>
      <c r="AO6" s="4" t="s">
        <v>12</v>
      </c>
      <c r="AP6" s="24">
        <v>1</v>
      </c>
      <c r="AQ6" s="24">
        <v>2</v>
      </c>
      <c r="AR6" s="131">
        <v>3</v>
      </c>
      <c r="AS6" s="131">
        <v>4</v>
      </c>
      <c r="AT6" s="131">
        <v>5</v>
      </c>
      <c r="AU6" s="94">
        <v>6</v>
      </c>
      <c r="AV6" s="39" t="s">
        <v>10</v>
      </c>
      <c r="AW6" s="95" t="s">
        <v>11</v>
      </c>
      <c r="AX6" s="95" t="s">
        <v>60</v>
      </c>
      <c r="AY6" s="95" t="s">
        <v>12</v>
      </c>
      <c r="AZ6" s="24">
        <v>1</v>
      </c>
      <c r="BA6" s="24">
        <v>2</v>
      </c>
      <c r="BB6" s="131">
        <v>3</v>
      </c>
      <c r="BC6" s="131">
        <v>4</v>
      </c>
      <c r="BD6" s="131">
        <v>5</v>
      </c>
      <c r="BE6" s="94">
        <v>6</v>
      </c>
    </row>
    <row r="7" spans="1:57" ht="18" customHeight="1">
      <c r="A7" s="96" t="s">
        <v>11</v>
      </c>
      <c r="B7" s="151" t="s">
        <v>27</v>
      </c>
      <c r="C7" s="152"/>
      <c r="D7" s="180" t="s">
        <v>6</v>
      </c>
      <c r="E7" s="180"/>
      <c r="F7" s="180" t="s">
        <v>20</v>
      </c>
      <c r="G7" s="181"/>
      <c r="H7" s="97" t="s">
        <v>72</v>
      </c>
      <c r="I7" s="2" t="s">
        <v>22</v>
      </c>
      <c r="J7" s="98">
        <v>1</v>
      </c>
      <c r="K7" s="24">
        <f>1학년_출석!C7</f>
        <v>6</v>
      </c>
      <c r="L7" s="75" t="s">
        <v>157</v>
      </c>
      <c r="M7" s="75" t="s">
        <v>157</v>
      </c>
      <c r="N7" s="129" t="s">
        <v>109</v>
      </c>
      <c r="O7" s="129" t="s">
        <v>109</v>
      </c>
      <c r="P7" s="129" t="s">
        <v>109</v>
      </c>
      <c r="Q7" s="19" t="s">
        <v>109</v>
      </c>
      <c r="R7" s="99" t="s">
        <v>76</v>
      </c>
      <c r="S7" s="2" t="s">
        <v>21</v>
      </c>
      <c r="T7" s="100"/>
      <c r="U7" s="24">
        <f>1학년_출석!C20</f>
        <v>6</v>
      </c>
      <c r="V7" s="75" t="s">
        <v>157</v>
      </c>
      <c r="W7" s="75" t="s">
        <v>157</v>
      </c>
      <c r="X7" s="129" t="s">
        <v>109</v>
      </c>
      <c r="Y7" s="129" t="s">
        <v>109</v>
      </c>
      <c r="Z7" s="129" t="s">
        <v>109</v>
      </c>
      <c r="AA7" s="19" t="s">
        <v>109</v>
      </c>
      <c r="AB7" s="99" t="s">
        <v>79</v>
      </c>
      <c r="AC7" s="2" t="s">
        <v>22</v>
      </c>
      <c r="AD7" s="100">
        <v>3</v>
      </c>
      <c r="AE7" s="24">
        <f>1학년_출석!C31</f>
        <v>6</v>
      </c>
      <c r="AF7" s="75" t="s">
        <v>157</v>
      </c>
      <c r="AG7" s="75" t="s">
        <v>157</v>
      </c>
      <c r="AH7" s="129" t="s">
        <v>109</v>
      </c>
      <c r="AI7" s="129" t="s">
        <v>109</v>
      </c>
      <c r="AJ7" s="129" t="s">
        <v>109</v>
      </c>
      <c r="AK7" s="19" t="s">
        <v>109</v>
      </c>
      <c r="AL7" s="99" t="s">
        <v>84</v>
      </c>
      <c r="AM7" s="2" t="s">
        <v>22</v>
      </c>
      <c r="AN7" s="100"/>
      <c r="AO7" s="24">
        <f>2학년_출석!C7</f>
        <v>5</v>
      </c>
      <c r="AP7" s="75" t="s">
        <v>157</v>
      </c>
      <c r="AQ7" s="75" t="s">
        <v>157</v>
      </c>
      <c r="AR7" s="129" t="s">
        <v>109</v>
      </c>
      <c r="AS7" s="129"/>
      <c r="AT7" s="129" t="s">
        <v>109</v>
      </c>
      <c r="AU7" s="19" t="s">
        <v>109</v>
      </c>
      <c r="AV7" s="99" t="s">
        <v>91</v>
      </c>
      <c r="AW7" s="2" t="s">
        <v>22</v>
      </c>
      <c r="AX7" s="100"/>
      <c r="AY7" s="24">
        <f>2학년_출석!C22</f>
        <v>1</v>
      </c>
      <c r="AZ7" s="18"/>
      <c r="BA7" s="18"/>
      <c r="BB7" s="36"/>
      <c r="BC7" s="36"/>
      <c r="BD7" s="36"/>
      <c r="BE7" s="19" t="s">
        <v>109</v>
      </c>
    </row>
    <row r="8" spans="1:57" ht="18" customHeight="1">
      <c r="A8" s="22" t="s">
        <v>28</v>
      </c>
      <c r="B8" s="154">
        <f>F8/D8</f>
        <v>1</v>
      </c>
      <c r="C8" s="155"/>
      <c r="D8" s="156">
        <f>I3+S3+AC3</f>
        <v>14</v>
      </c>
      <c r="E8" s="157"/>
      <c r="F8" s="149">
        <f>Q4+AA4+AK4</f>
        <v>14</v>
      </c>
      <c r="G8" s="150"/>
      <c r="H8" s="97" t="s">
        <v>73</v>
      </c>
      <c r="I8" s="2" t="s">
        <v>22</v>
      </c>
      <c r="J8" s="98"/>
      <c r="K8" s="24">
        <f>1학년_출석!C8</f>
        <v>5</v>
      </c>
      <c r="L8" s="75" t="s">
        <v>157</v>
      </c>
      <c r="M8" s="75" t="s">
        <v>157</v>
      </c>
      <c r="N8" s="129" t="s">
        <v>109</v>
      </c>
      <c r="O8" s="129"/>
      <c r="P8" s="129" t="s">
        <v>109</v>
      </c>
      <c r="Q8" s="19" t="s">
        <v>109</v>
      </c>
      <c r="R8" s="99" t="s">
        <v>77</v>
      </c>
      <c r="S8" s="2" t="s">
        <v>21</v>
      </c>
      <c r="T8" s="100"/>
      <c r="U8" s="24">
        <f>1학년_출석!C21</f>
        <v>5</v>
      </c>
      <c r="V8" s="75" t="s">
        <v>157</v>
      </c>
      <c r="W8" s="75" t="s">
        <v>157</v>
      </c>
      <c r="X8" s="129" t="s">
        <v>109</v>
      </c>
      <c r="Y8" s="129"/>
      <c r="Z8" s="129" t="s">
        <v>109</v>
      </c>
      <c r="AA8" s="19" t="s">
        <v>109</v>
      </c>
      <c r="AB8" s="99" t="s">
        <v>80</v>
      </c>
      <c r="AC8" s="2" t="s">
        <v>22</v>
      </c>
      <c r="AD8" s="100">
        <v>2</v>
      </c>
      <c r="AE8" s="24">
        <f>1학년_출석!C32</f>
        <v>4</v>
      </c>
      <c r="AF8" s="75" t="s">
        <v>157</v>
      </c>
      <c r="AG8" s="75" t="s">
        <v>157</v>
      </c>
      <c r="AH8" s="129"/>
      <c r="AI8" s="129"/>
      <c r="AJ8" s="129" t="s">
        <v>109</v>
      </c>
      <c r="AK8" s="19" t="s">
        <v>109</v>
      </c>
      <c r="AL8" s="99" t="s">
        <v>85</v>
      </c>
      <c r="AM8" s="2" t="s">
        <v>22</v>
      </c>
      <c r="AN8" s="100"/>
      <c r="AO8" s="24">
        <f>2학년_출석!C8</f>
        <v>0</v>
      </c>
      <c r="AP8" s="18"/>
      <c r="AQ8" s="18"/>
      <c r="AR8" s="36"/>
      <c r="AS8" s="36"/>
      <c r="AT8" s="36"/>
      <c r="AU8" s="19"/>
      <c r="AV8" s="99" t="s">
        <v>92</v>
      </c>
      <c r="AW8" s="2" t="s">
        <v>22</v>
      </c>
      <c r="AX8" s="100"/>
      <c r="AY8" s="24">
        <f>2학년_출석!C23</f>
        <v>0</v>
      </c>
      <c r="AZ8" s="18"/>
      <c r="BA8" s="18"/>
      <c r="BB8" s="36"/>
      <c r="BC8" s="36"/>
      <c r="BD8" s="36"/>
      <c r="BE8" s="19"/>
    </row>
    <row r="9" spans="1:57" ht="18" customHeight="1">
      <c r="A9" s="22" t="s">
        <v>13</v>
      </c>
      <c r="B9" s="154">
        <f>F9/D9</f>
        <v>0.6071428571428571</v>
      </c>
      <c r="C9" s="155"/>
      <c r="D9" s="156">
        <f>AM3+AW3+I19+S19</f>
        <v>28</v>
      </c>
      <c r="E9" s="157"/>
      <c r="F9" s="151">
        <f>AU4+BE4+Q20+AA20</f>
        <v>17</v>
      </c>
      <c r="G9" s="153"/>
      <c r="H9" s="97" t="s">
        <v>74</v>
      </c>
      <c r="I9" s="2" t="s">
        <v>22</v>
      </c>
      <c r="J9" s="98">
        <v>35</v>
      </c>
      <c r="K9" s="24">
        <f>1학년_출석!C9</f>
        <v>6</v>
      </c>
      <c r="L9" s="75" t="s">
        <v>157</v>
      </c>
      <c r="M9" s="75" t="s">
        <v>157</v>
      </c>
      <c r="N9" s="129" t="s">
        <v>109</v>
      </c>
      <c r="O9" s="129"/>
      <c r="P9" s="129" t="s">
        <v>109</v>
      </c>
      <c r="Q9" s="19" t="s">
        <v>109</v>
      </c>
      <c r="R9" s="99" t="s">
        <v>112</v>
      </c>
      <c r="S9" s="2" t="s">
        <v>22</v>
      </c>
      <c r="T9" s="100"/>
      <c r="U9" s="24">
        <v>1</v>
      </c>
      <c r="V9" s="18" t="s">
        <v>109</v>
      </c>
      <c r="W9" s="18" t="s">
        <v>109</v>
      </c>
      <c r="X9" s="36" t="s">
        <v>109</v>
      </c>
      <c r="Y9" s="36" t="s">
        <v>109</v>
      </c>
      <c r="Z9" s="36" t="s">
        <v>109</v>
      </c>
      <c r="AA9" s="19" t="s">
        <v>109</v>
      </c>
      <c r="AB9" s="99" t="s">
        <v>81</v>
      </c>
      <c r="AC9" s="2" t="s">
        <v>22</v>
      </c>
      <c r="AD9" s="100"/>
      <c r="AE9" s="24">
        <f>1학년_출석!C33</f>
        <v>4</v>
      </c>
      <c r="AF9" s="75" t="s">
        <v>157</v>
      </c>
      <c r="AG9" s="75" t="s">
        <v>157</v>
      </c>
      <c r="AH9" s="129"/>
      <c r="AI9" s="129"/>
      <c r="AJ9" s="129" t="s">
        <v>109</v>
      </c>
      <c r="AK9" s="19" t="s">
        <v>109</v>
      </c>
      <c r="AL9" s="99" t="s">
        <v>86</v>
      </c>
      <c r="AM9" s="2" t="s">
        <v>22</v>
      </c>
      <c r="AN9" s="100"/>
      <c r="AO9" s="24">
        <f>2학년_출석!C9</f>
        <v>5</v>
      </c>
      <c r="AP9" s="75" t="s">
        <v>157</v>
      </c>
      <c r="AQ9" s="75" t="s">
        <v>157</v>
      </c>
      <c r="AR9" s="129" t="s">
        <v>109</v>
      </c>
      <c r="AS9" s="129"/>
      <c r="AT9" s="129" t="s">
        <v>109</v>
      </c>
      <c r="AU9" s="19" t="s">
        <v>109</v>
      </c>
      <c r="AV9" s="99" t="s">
        <v>97</v>
      </c>
      <c r="AW9" s="2" t="s">
        <v>22</v>
      </c>
      <c r="AX9" s="100">
        <v>30</v>
      </c>
      <c r="AY9" s="24">
        <f>2학년_출석!C24</f>
        <v>2</v>
      </c>
      <c r="AZ9" s="18"/>
      <c r="BA9" s="18"/>
      <c r="BB9" s="36" t="s">
        <v>109</v>
      </c>
      <c r="BC9" s="36"/>
      <c r="BD9" s="36"/>
      <c r="BE9" s="19" t="s">
        <v>109</v>
      </c>
    </row>
    <row r="10" spans="1:57" ht="18" customHeight="1">
      <c r="A10" s="22" t="s">
        <v>14</v>
      </c>
      <c r="B10" s="154">
        <f>F10/D10</f>
        <v>0.6666666666666666</v>
      </c>
      <c r="C10" s="155"/>
      <c r="D10" s="156">
        <f>AC19+AM19+AW19</f>
        <v>18</v>
      </c>
      <c r="E10" s="157"/>
      <c r="F10" s="151">
        <f>AK20+AU20+BE20</f>
        <v>12</v>
      </c>
      <c r="G10" s="153"/>
      <c r="H10" s="97" t="s">
        <v>75</v>
      </c>
      <c r="I10" s="2" t="s">
        <v>22</v>
      </c>
      <c r="J10" s="98">
        <v>35</v>
      </c>
      <c r="K10" s="24">
        <f>1학년_출석!C10</f>
        <v>5</v>
      </c>
      <c r="L10" s="75" t="s">
        <v>157</v>
      </c>
      <c r="M10" s="75" t="s">
        <v>157</v>
      </c>
      <c r="N10" s="129" t="s">
        <v>109</v>
      </c>
      <c r="O10" s="129"/>
      <c r="P10" s="129" t="s">
        <v>109</v>
      </c>
      <c r="Q10" s="19" t="s">
        <v>109</v>
      </c>
      <c r="R10" s="99"/>
      <c r="S10" s="2"/>
      <c r="T10" s="100"/>
      <c r="U10" s="24"/>
      <c r="V10" s="75"/>
      <c r="W10" s="18"/>
      <c r="X10" s="36"/>
      <c r="Y10" s="36"/>
      <c r="Z10" s="36"/>
      <c r="AA10" s="19"/>
      <c r="AB10" s="99" t="s">
        <v>82</v>
      </c>
      <c r="AC10" s="2" t="s">
        <v>22</v>
      </c>
      <c r="AD10" s="100">
        <v>7</v>
      </c>
      <c r="AE10" s="24">
        <f>1학년_출석!C34</f>
        <v>6</v>
      </c>
      <c r="AF10" s="75" t="s">
        <v>157</v>
      </c>
      <c r="AG10" s="75" t="s">
        <v>157</v>
      </c>
      <c r="AH10" s="129" t="s">
        <v>109</v>
      </c>
      <c r="AI10" s="129" t="s">
        <v>109</v>
      </c>
      <c r="AJ10" s="129" t="s">
        <v>109</v>
      </c>
      <c r="AK10" s="19" t="s">
        <v>109</v>
      </c>
      <c r="AL10" s="99" t="s">
        <v>87</v>
      </c>
      <c r="AM10" s="2" t="s">
        <v>22</v>
      </c>
      <c r="AN10" s="100"/>
      <c r="AO10" s="24">
        <f>2학년_출석!C10</f>
        <v>5</v>
      </c>
      <c r="AP10" s="75" t="s">
        <v>157</v>
      </c>
      <c r="AQ10" s="75" t="s">
        <v>157</v>
      </c>
      <c r="AR10" s="129" t="s">
        <v>109</v>
      </c>
      <c r="AS10" s="129"/>
      <c r="AT10" s="129" t="s">
        <v>109</v>
      </c>
      <c r="AU10" s="19" t="s">
        <v>109</v>
      </c>
      <c r="AV10" s="99" t="s">
        <v>93</v>
      </c>
      <c r="AW10" s="2" t="s">
        <v>22</v>
      </c>
      <c r="AX10" s="100">
        <v>26</v>
      </c>
      <c r="AY10" s="24">
        <f>2학년_출석!C25</f>
        <v>6</v>
      </c>
      <c r="AZ10" s="75" t="s">
        <v>157</v>
      </c>
      <c r="BA10" s="75" t="s">
        <v>157</v>
      </c>
      <c r="BB10" s="129" t="s">
        <v>109</v>
      </c>
      <c r="BC10" s="129" t="s">
        <v>109</v>
      </c>
      <c r="BD10" s="129" t="s">
        <v>109</v>
      </c>
      <c r="BE10" s="19" t="s">
        <v>109</v>
      </c>
    </row>
    <row r="11" spans="1:57" ht="18" customHeight="1">
      <c r="A11" s="22" t="s">
        <v>158</v>
      </c>
      <c r="B11" s="156">
        <v>1</v>
      </c>
      <c r="C11" s="190"/>
      <c r="D11" s="190"/>
      <c r="E11" s="190"/>
      <c r="F11" s="190"/>
      <c r="G11" s="191"/>
      <c r="H11" s="97" t="s">
        <v>108</v>
      </c>
      <c r="I11" s="2" t="s">
        <v>22</v>
      </c>
      <c r="J11" s="98"/>
      <c r="K11" s="24">
        <f>1학년_출석!C11</f>
        <v>3</v>
      </c>
      <c r="L11" s="75" t="s">
        <v>157</v>
      </c>
      <c r="M11" s="75" t="s">
        <v>157</v>
      </c>
      <c r="N11" s="129" t="s">
        <v>109</v>
      </c>
      <c r="O11" s="129"/>
      <c r="P11" s="129" t="s">
        <v>109</v>
      </c>
      <c r="Q11" s="19" t="s">
        <v>109</v>
      </c>
      <c r="R11" s="99"/>
      <c r="S11" s="2"/>
      <c r="T11" s="100"/>
      <c r="U11" s="24"/>
      <c r="V11" s="18"/>
      <c r="W11" s="18"/>
      <c r="X11" s="36"/>
      <c r="Y11" s="36"/>
      <c r="Z11" s="36"/>
      <c r="AA11" s="19"/>
      <c r="AB11" s="99" t="s">
        <v>83</v>
      </c>
      <c r="AC11" s="2" t="s">
        <v>22</v>
      </c>
      <c r="AD11" s="100">
        <v>7</v>
      </c>
      <c r="AE11" s="24">
        <f>1학년_출석!C35</f>
        <v>5</v>
      </c>
      <c r="AF11" s="75" t="s">
        <v>157</v>
      </c>
      <c r="AG11" s="75" t="s">
        <v>157</v>
      </c>
      <c r="AH11" s="129" t="s">
        <v>109</v>
      </c>
      <c r="AI11" s="129"/>
      <c r="AJ11" s="129" t="s">
        <v>109</v>
      </c>
      <c r="AK11" s="19" t="s">
        <v>109</v>
      </c>
      <c r="AL11" s="99" t="s">
        <v>88</v>
      </c>
      <c r="AM11" s="2" t="s">
        <v>22</v>
      </c>
      <c r="AN11" s="100"/>
      <c r="AO11" s="24">
        <f>2학년_출석!C11</f>
        <v>6</v>
      </c>
      <c r="AP11" s="75" t="s">
        <v>157</v>
      </c>
      <c r="AQ11" s="75" t="s">
        <v>157</v>
      </c>
      <c r="AR11" s="129" t="s">
        <v>109</v>
      </c>
      <c r="AS11" s="129" t="s">
        <v>109</v>
      </c>
      <c r="AT11" s="129" t="s">
        <v>109</v>
      </c>
      <c r="AU11" s="19" t="s">
        <v>109</v>
      </c>
      <c r="AV11" s="99" t="s">
        <v>94</v>
      </c>
      <c r="AW11" s="2" t="s">
        <v>22</v>
      </c>
      <c r="AX11" s="100">
        <v>30</v>
      </c>
      <c r="AY11" s="24">
        <f>2학년_출석!C26</f>
        <v>5</v>
      </c>
      <c r="AZ11" s="75" t="s">
        <v>157</v>
      </c>
      <c r="BA11" s="75" t="s">
        <v>157</v>
      </c>
      <c r="BB11" s="129" t="s">
        <v>109</v>
      </c>
      <c r="BC11" s="129"/>
      <c r="BD11" s="129" t="s">
        <v>109</v>
      </c>
      <c r="BE11" s="19" t="s">
        <v>109</v>
      </c>
    </row>
    <row r="12" spans="1:57" ht="18" customHeight="1" thickBot="1">
      <c r="A12" s="23" t="s">
        <v>204</v>
      </c>
      <c r="B12" s="208">
        <v>1</v>
      </c>
      <c r="C12" s="209"/>
      <c r="D12" s="209"/>
      <c r="E12" s="209"/>
      <c r="F12" s="209"/>
      <c r="G12" s="210"/>
      <c r="H12" s="97" t="s">
        <v>209</v>
      </c>
      <c r="I12" s="2" t="s">
        <v>6</v>
      </c>
      <c r="J12" s="98">
        <v>2</v>
      </c>
      <c r="K12" s="24">
        <f>1학년_출석!C12</f>
        <v>2</v>
      </c>
      <c r="L12" s="18"/>
      <c r="M12" s="18"/>
      <c r="N12" s="36"/>
      <c r="O12" s="36"/>
      <c r="P12" s="129" t="s">
        <v>109</v>
      </c>
      <c r="Q12" s="19" t="s">
        <v>109</v>
      </c>
      <c r="R12" s="99"/>
      <c r="S12" s="2"/>
      <c r="T12" s="100"/>
      <c r="U12" s="24"/>
      <c r="V12" s="18"/>
      <c r="W12" s="18"/>
      <c r="X12" s="36"/>
      <c r="Y12" s="36"/>
      <c r="Z12" s="36"/>
      <c r="AA12" s="19"/>
      <c r="AB12" s="101"/>
      <c r="AC12" s="2"/>
      <c r="AD12" s="100"/>
      <c r="AE12" s="24"/>
      <c r="AF12" s="18"/>
      <c r="AG12" s="18"/>
      <c r="AH12" s="36"/>
      <c r="AI12" s="36"/>
      <c r="AJ12" s="36"/>
      <c r="AK12" s="19"/>
      <c r="AL12" s="99" t="s">
        <v>89</v>
      </c>
      <c r="AM12" s="2" t="s">
        <v>22</v>
      </c>
      <c r="AN12" s="100"/>
      <c r="AO12" s="24">
        <f>2학년_출석!C12</f>
        <v>6</v>
      </c>
      <c r="AP12" s="75" t="s">
        <v>157</v>
      </c>
      <c r="AQ12" s="75" t="s">
        <v>157</v>
      </c>
      <c r="AR12" s="129" t="s">
        <v>109</v>
      </c>
      <c r="AS12" s="129" t="s">
        <v>109</v>
      </c>
      <c r="AT12" s="129" t="s">
        <v>109</v>
      </c>
      <c r="AU12" s="19" t="s">
        <v>109</v>
      </c>
      <c r="AV12" s="99" t="s">
        <v>95</v>
      </c>
      <c r="AW12" s="2" t="s">
        <v>22</v>
      </c>
      <c r="AX12" s="100"/>
      <c r="AY12" s="24">
        <f>2학년_출석!C27</f>
        <v>3</v>
      </c>
      <c r="AZ12" s="75" t="s">
        <v>157</v>
      </c>
      <c r="BA12" s="75" t="s">
        <v>157</v>
      </c>
      <c r="BB12" s="129" t="s">
        <v>109</v>
      </c>
      <c r="BC12" s="129"/>
      <c r="BD12" s="129"/>
      <c r="BE12" s="19"/>
    </row>
    <row r="13" spans="1:57" ht="18" customHeight="1" thickTop="1">
      <c r="A13" s="147" t="s">
        <v>12</v>
      </c>
      <c r="B13" s="192">
        <f>(B8+B9+B10)/3</f>
        <v>0.7579365079365079</v>
      </c>
      <c r="C13" s="193"/>
      <c r="D13" s="196">
        <f>SUM(D8:E10)</f>
        <v>60</v>
      </c>
      <c r="E13" s="197"/>
      <c r="F13" s="176">
        <f>SUM(F8:G10)+B11+B12</f>
        <v>45</v>
      </c>
      <c r="G13" s="177"/>
      <c r="H13" s="102"/>
      <c r="I13" s="2"/>
      <c r="J13" s="98"/>
      <c r="K13" s="24">
        <f>1학년_출석!C13</f>
        <v>0</v>
      </c>
      <c r="L13" s="18"/>
      <c r="M13" s="18"/>
      <c r="N13" s="36"/>
      <c r="O13" s="36"/>
      <c r="P13" s="36"/>
      <c r="Q13" s="19"/>
      <c r="R13" s="101"/>
      <c r="S13" s="2"/>
      <c r="T13" s="100"/>
      <c r="U13" s="24"/>
      <c r="V13" s="18"/>
      <c r="W13" s="18"/>
      <c r="X13" s="36"/>
      <c r="Y13" s="36"/>
      <c r="Z13" s="36"/>
      <c r="AA13" s="19"/>
      <c r="AB13" s="101"/>
      <c r="AC13" s="2"/>
      <c r="AD13" s="100"/>
      <c r="AE13" s="24"/>
      <c r="AF13" s="18"/>
      <c r="AG13" s="18"/>
      <c r="AH13" s="36"/>
      <c r="AI13" s="36"/>
      <c r="AJ13" s="36"/>
      <c r="AK13" s="19"/>
      <c r="AL13" s="99" t="s">
        <v>90</v>
      </c>
      <c r="AM13" s="2" t="s">
        <v>22</v>
      </c>
      <c r="AN13" s="100"/>
      <c r="AO13" s="24">
        <f>2학년_출석!C13</f>
        <v>0</v>
      </c>
      <c r="AP13" s="18"/>
      <c r="AQ13" s="18"/>
      <c r="AR13" s="36"/>
      <c r="AS13" s="36"/>
      <c r="AT13" s="36"/>
      <c r="AU13" s="19"/>
      <c r="AV13" s="99" t="s">
        <v>96</v>
      </c>
      <c r="AW13" s="2" t="s">
        <v>22</v>
      </c>
      <c r="AX13" s="100"/>
      <c r="AY13" s="24">
        <f>2학년_출석!C28</f>
        <v>2</v>
      </c>
      <c r="AZ13" s="75" t="s">
        <v>157</v>
      </c>
      <c r="BA13" s="18"/>
      <c r="BB13" s="36" t="s">
        <v>109</v>
      </c>
      <c r="BC13" s="36"/>
      <c r="BD13" s="36"/>
      <c r="BE13" s="19"/>
    </row>
    <row r="14" spans="1:57" ht="18" customHeight="1" thickBot="1">
      <c r="A14" s="148"/>
      <c r="B14" s="194"/>
      <c r="C14" s="195"/>
      <c r="D14" s="198"/>
      <c r="E14" s="199"/>
      <c r="F14" s="178"/>
      <c r="G14" s="179"/>
      <c r="H14" s="103"/>
      <c r="I14" s="2"/>
      <c r="J14" s="98"/>
      <c r="K14" s="24"/>
      <c r="L14" s="18"/>
      <c r="M14" s="18"/>
      <c r="N14" s="36"/>
      <c r="O14" s="36"/>
      <c r="P14" s="36"/>
      <c r="Q14" s="19"/>
      <c r="R14" s="104"/>
      <c r="S14" s="2"/>
      <c r="T14" s="100"/>
      <c r="U14" s="24"/>
      <c r="V14" s="18"/>
      <c r="W14" s="18"/>
      <c r="X14" s="36"/>
      <c r="Y14" s="36"/>
      <c r="Z14" s="36"/>
      <c r="AA14" s="19"/>
      <c r="AB14" s="101"/>
      <c r="AC14" s="2"/>
      <c r="AD14" s="100"/>
      <c r="AE14" s="24"/>
      <c r="AF14" s="18"/>
      <c r="AG14" s="18"/>
      <c r="AH14" s="36"/>
      <c r="AI14" s="36"/>
      <c r="AJ14" s="36"/>
      <c r="AK14" s="19"/>
      <c r="AL14" s="99" t="s">
        <v>160</v>
      </c>
      <c r="AM14" s="2" t="s">
        <v>22</v>
      </c>
      <c r="AN14" s="100"/>
      <c r="AO14" s="24">
        <f>2학년_출석!C14</f>
        <v>1</v>
      </c>
      <c r="AP14" s="18"/>
      <c r="AQ14" s="75" t="s">
        <v>157</v>
      </c>
      <c r="AR14" s="129"/>
      <c r="AS14" s="129"/>
      <c r="AT14" s="129"/>
      <c r="AU14" s="19"/>
      <c r="AV14" s="99" t="s">
        <v>220</v>
      </c>
      <c r="AW14" s="2" t="s">
        <v>22</v>
      </c>
      <c r="AX14" s="100"/>
      <c r="AY14" s="24">
        <f>2학년_출석!C29</f>
        <v>1</v>
      </c>
      <c r="AZ14" s="75" t="s">
        <v>157</v>
      </c>
      <c r="BA14" s="18"/>
      <c r="BB14" s="36"/>
      <c r="BC14" s="36"/>
      <c r="BD14" s="36"/>
      <c r="BE14" s="19" t="s">
        <v>109</v>
      </c>
    </row>
    <row r="15" spans="1:57" ht="18" customHeight="1">
      <c r="A15" s="162" t="s">
        <v>45</v>
      </c>
      <c r="B15" s="163"/>
      <c r="C15" s="163"/>
      <c r="D15" s="163"/>
      <c r="E15" s="163"/>
      <c r="F15" s="163"/>
      <c r="G15" s="164"/>
      <c r="H15" s="103"/>
      <c r="I15" s="2"/>
      <c r="J15" s="98"/>
      <c r="K15" s="24"/>
      <c r="L15" s="18"/>
      <c r="M15" s="18"/>
      <c r="N15" s="36"/>
      <c r="O15" s="36"/>
      <c r="P15" s="36"/>
      <c r="Q15" s="19"/>
      <c r="R15" s="104"/>
      <c r="S15" s="2"/>
      <c r="T15" s="100"/>
      <c r="U15" s="24"/>
      <c r="V15" s="18"/>
      <c r="W15" s="18"/>
      <c r="X15" s="36"/>
      <c r="Y15" s="36"/>
      <c r="Z15" s="36"/>
      <c r="AA15" s="19"/>
      <c r="AB15" s="106"/>
      <c r="AC15" s="2"/>
      <c r="AD15" s="100"/>
      <c r="AE15" s="24"/>
      <c r="AF15" s="18"/>
      <c r="AG15" s="18"/>
      <c r="AH15" s="36"/>
      <c r="AI15" s="36"/>
      <c r="AJ15" s="36"/>
      <c r="AK15" s="19"/>
      <c r="AL15" s="99" t="s">
        <v>219</v>
      </c>
      <c r="AM15" s="2" t="s">
        <v>22</v>
      </c>
      <c r="AN15" s="100"/>
      <c r="AO15" s="24">
        <f>2학년_출석!C15</f>
        <v>1</v>
      </c>
      <c r="AP15" s="18"/>
      <c r="AQ15" s="18"/>
      <c r="AR15" s="36"/>
      <c r="AS15" s="36"/>
      <c r="AT15" s="36"/>
      <c r="AU15" s="19" t="s">
        <v>109</v>
      </c>
      <c r="AV15" s="105"/>
      <c r="AW15" s="2"/>
      <c r="AX15" s="100"/>
      <c r="AY15" s="24"/>
      <c r="AZ15" s="18"/>
      <c r="BA15" s="18"/>
      <c r="BB15" s="36"/>
      <c r="BC15" s="36"/>
      <c r="BD15" s="36"/>
      <c r="BE15" s="19"/>
    </row>
    <row r="16" spans="1:57" ht="18" customHeight="1" thickBot="1">
      <c r="A16" s="165" t="s">
        <v>207</v>
      </c>
      <c r="B16" s="166"/>
      <c r="C16" s="166"/>
      <c r="D16" s="166"/>
      <c r="E16" s="166"/>
      <c r="F16" s="166"/>
      <c r="G16" s="167"/>
      <c r="H16" s="107"/>
      <c r="I16" s="34"/>
      <c r="J16" s="108"/>
      <c r="K16" s="35"/>
      <c r="L16" s="21"/>
      <c r="M16" s="21"/>
      <c r="N16" s="130"/>
      <c r="O16" s="130"/>
      <c r="P16" s="130"/>
      <c r="Q16" s="20"/>
      <c r="R16" s="109"/>
      <c r="S16" s="34"/>
      <c r="T16" s="110"/>
      <c r="U16" s="35"/>
      <c r="V16" s="21"/>
      <c r="W16" s="21"/>
      <c r="X16" s="130"/>
      <c r="Y16" s="130"/>
      <c r="Z16" s="130"/>
      <c r="AA16" s="20"/>
      <c r="AB16" s="109"/>
      <c r="AC16" s="34"/>
      <c r="AD16" s="110"/>
      <c r="AE16" s="35"/>
      <c r="AF16" s="21"/>
      <c r="AG16" s="21"/>
      <c r="AH16" s="130"/>
      <c r="AI16" s="130"/>
      <c r="AJ16" s="130"/>
      <c r="AK16" s="20"/>
      <c r="AL16" s="109"/>
      <c r="AM16" s="34"/>
      <c r="AN16" s="110"/>
      <c r="AO16" s="35"/>
      <c r="AP16" s="21"/>
      <c r="AQ16" s="21"/>
      <c r="AR16" s="130"/>
      <c r="AS16" s="130"/>
      <c r="AT16" s="130"/>
      <c r="AU16" s="20"/>
      <c r="AV16" s="109"/>
      <c r="AW16" s="34"/>
      <c r="AX16" s="110"/>
      <c r="AY16" s="35"/>
      <c r="AZ16" s="21"/>
      <c r="BA16" s="21"/>
      <c r="BB16" s="130"/>
      <c r="BC16" s="130"/>
      <c r="BD16" s="130"/>
      <c r="BE16" s="20"/>
    </row>
    <row r="17" spans="1:71" ht="18" customHeight="1">
      <c r="A17" s="206" t="s">
        <v>165</v>
      </c>
      <c r="B17" s="207"/>
      <c r="C17" s="86" t="s">
        <v>166</v>
      </c>
      <c r="D17" s="87">
        <v>1</v>
      </c>
      <c r="E17" s="77" t="s">
        <v>167</v>
      </c>
      <c r="F17" s="77" t="s">
        <v>168</v>
      </c>
      <c r="G17" s="81" t="s">
        <v>169</v>
      </c>
      <c r="H17" s="13" t="s">
        <v>4</v>
      </c>
      <c r="I17" s="14"/>
      <c r="J17" s="14"/>
      <c r="K17" s="14"/>
      <c r="L17" s="14"/>
      <c r="M17" s="14"/>
      <c r="N17" s="14"/>
      <c r="O17" s="14"/>
      <c r="P17" s="14"/>
      <c r="Q17" s="15"/>
      <c r="R17" s="13" t="s">
        <v>17</v>
      </c>
      <c r="S17" s="14"/>
      <c r="T17" s="14"/>
      <c r="U17" s="14"/>
      <c r="V17" s="14"/>
      <c r="W17" s="14"/>
      <c r="X17" s="14"/>
      <c r="Y17" s="14"/>
      <c r="Z17" s="14"/>
      <c r="AA17" s="15"/>
      <c r="AB17" s="202" t="s">
        <v>19</v>
      </c>
      <c r="AC17" s="189"/>
      <c r="AD17" s="189"/>
      <c r="AE17" s="189"/>
      <c r="AF17" s="189"/>
      <c r="AG17" s="189"/>
      <c r="AH17" s="189"/>
      <c r="AI17" s="189"/>
      <c r="AJ17" s="189"/>
      <c r="AK17" s="203"/>
      <c r="AL17" s="189" t="s">
        <v>18</v>
      </c>
      <c r="AM17" s="189"/>
      <c r="AN17" s="189"/>
      <c r="AO17" s="189"/>
      <c r="AP17" s="189"/>
      <c r="AQ17" s="189"/>
      <c r="AR17" s="189"/>
      <c r="AS17" s="189"/>
      <c r="AT17" s="189"/>
      <c r="AU17" s="189"/>
      <c r="AV17" s="13" t="s">
        <v>16</v>
      </c>
      <c r="AW17" s="14"/>
      <c r="AX17" s="14"/>
      <c r="AY17" s="14"/>
      <c r="AZ17" s="14"/>
      <c r="BA17" s="14"/>
      <c r="BB17" s="14"/>
      <c r="BC17" s="14"/>
      <c r="BD17" s="14"/>
      <c r="BE17" s="15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ht="18" customHeight="1">
      <c r="A18" s="200" t="s">
        <v>170</v>
      </c>
      <c r="B18" s="201"/>
      <c r="C18" s="76">
        <v>1</v>
      </c>
      <c r="D18" s="77" t="s">
        <v>171</v>
      </c>
      <c r="E18" s="77" t="s">
        <v>206</v>
      </c>
      <c r="F18" s="77" t="s">
        <v>208</v>
      </c>
      <c r="G18" s="78"/>
      <c r="H18" s="16" t="s">
        <v>156</v>
      </c>
      <c r="I18" s="16"/>
      <c r="J18" s="16"/>
      <c r="K18" s="16"/>
      <c r="L18" s="16"/>
      <c r="M18" s="16"/>
      <c r="N18" s="16"/>
      <c r="O18" s="16"/>
      <c r="P18" s="16"/>
      <c r="Q18" s="17"/>
      <c r="R18" s="16" t="s">
        <v>67</v>
      </c>
      <c r="S18" s="16"/>
      <c r="T18" s="16"/>
      <c r="U18" s="16"/>
      <c r="V18" s="16"/>
      <c r="W18" s="16"/>
      <c r="X18" s="16"/>
      <c r="Y18" s="16"/>
      <c r="Z18" s="16"/>
      <c r="AA18" s="17"/>
      <c r="AB18" s="186" t="s">
        <v>69</v>
      </c>
      <c r="AC18" s="187"/>
      <c r="AD18" s="187"/>
      <c r="AE18" s="187"/>
      <c r="AF18" s="187"/>
      <c r="AG18" s="187"/>
      <c r="AH18" s="187"/>
      <c r="AI18" s="187"/>
      <c r="AJ18" s="187"/>
      <c r="AK18" s="188"/>
      <c r="AL18" s="187" t="s">
        <v>70</v>
      </c>
      <c r="AM18" s="187"/>
      <c r="AN18" s="187"/>
      <c r="AO18" s="187"/>
      <c r="AP18" s="187"/>
      <c r="AQ18" s="187"/>
      <c r="AR18" s="187"/>
      <c r="AS18" s="187"/>
      <c r="AT18" s="187"/>
      <c r="AU18" s="187"/>
      <c r="AV18" s="186" t="s">
        <v>71</v>
      </c>
      <c r="AW18" s="187"/>
      <c r="AX18" s="187"/>
      <c r="AY18" s="187"/>
      <c r="AZ18" s="187"/>
      <c r="BA18" s="187"/>
      <c r="BB18" s="187"/>
      <c r="BC18" s="187"/>
      <c r="BD18" s="187"/>
      <c r="BE18" s="188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ht="18" customHeight="1">
      <c r="A19" s="200" t="s">
        <v>172</v>
      </c>
      <c r="B19" s="201"/>
      <c r="C19" s="76">
        <v>1</v>
      </c>
      <c r="D19" s="77" t="s">
        <v>171</v>
      </c>
      <c r="E19" s="77"/>
      <c r="F19" s="77"/>
      <c r="G19" s="78"/>
      <c r="H19" s="41" t="s">
        <v>6</v>
      </c>
      <c r="I19" s="171">
        <f>COUNTIF(I23:I30,"재적")</f>
        <v>5</v>
      </c>
      <c r="J19" s="172"/>
      <c r="K19" s="173"/>
      <c r="L19" s="144" t="s">
        <v>7</v>
      </c>
      <c r="M19" s="144"/>
      <c r="N19" s="145"/>
      <c r="O19" s="145"/>
      <c r="P19" s="145"/>
      <c r="Q19" s="146"/>
      <c r="R19" s="41" t="s">
        <v>6</v>
      </c>
      <c r="S19" s="171">
        <f>COUNTIF(S23:S30,"재적")</f>
        <v>6</v>
      </c>
      <c r="T19" s="172"/>
      <c r="U19" s="173"/>
      <c r="V19" s="144" t="s">
        <v>7</v>
      </c>
      <c r="W19" s="144"/>
      <c r="X19" s="145"/>
      <c r="Y19" s="145"/>
      <c r="Z19" s="145"/>
      <c r="AA19" s="146"/>
      <c r="AB19" s="41" t="s">
        <v>6</v>
      </c>
      <c r="AC19" s="171">
        <f>COUNTIF(AC23:AC30,"재적")</f>
        <v>6</v>
      </c>
      <c r="AD19" s="172"/>
      <c r="AE19" s="173"/>
      <c r="AF19" s="145" t="s">
        <v>7</v>
      </c>
      <c r="AG19" s="174"/>
      <c r="AH19" s="174"/>
      <c r="AI19" s="174"/>
      <c r="AJ19" s="174"/>
      <c r="AK19" s="175"/>
      <c r="AL19" s="38" t="s">
        <v>6</v>
      </c>
      <c r="AM19" s="171">
        <f>COUNTIF(AM23:AM30,"재적")</f>
        <v>5</v>
      </c>
      <c r="AN19" s="172"/>
      <c r="AO19" s="173"/>
      <c r="AP19" s="145" t="s">
        <v>7</v>
      </c>
      <c r="AQ19" s="174"/>
      <c r="AR19" s="174"/>
      <c r="AS19" s="174"/>
      <c r="AT19" s="174"/>
      <c r="AU19" s="174"/>
      <c r="AV19" s="41" t="s">
        <v>6</v>
      </c>
      <c r="AW19" s="171">
        <f>COUNTIF(AW23:AW30,"재적")</f>
        <v>7</v>
      </c>
      <c r="AX19" s="172"/>
      <c r="AY19" s="173"/>
      <c r="AZ19" s="144" t="s">
        <v>7</v>
      </c>
      <c r="BA19" s="144"/>
      <c r="BB19" s="145"/>
      <c r="BC19" s="145"/>
      <c r="BD19" s="145"/>
      <c r="BE19" s="146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ht="18" customHeight="1">
      <c r="A20" s="200" t="s">
        <v>205</v>
      </c>
      <c r="B20" s="201"/>
      <c r="C20" s="79">
        <v>2</v>
      </c>
      <c r="D20" s="77"/>
      <c r="E20" s="77" t="s">
        <v>206</v>
      </c>
      <c r="F20" s="77"/>
      <c r="G20" s="78"/>
      <c r="H20" s="42" t="s">
        <v>8</v>
      </c>
      <c r="I20" s="121">
        <f>COUNTIF(I23:I30,"신입")</f>
        <v>0</v>
      </c>
      <c r="J20" s="158">
        <v>470</v>
      </c>
      <c r="K20" s="159"/>
      <c r="L20" s="28">
        <f>COUNTIF(L23:L30,"●")</f>
        <v>4</v>
      </c>
      <c r="M20" s="28">
        <f>COUNTIF(M23:M30,"●")</f>
        <v>5</v>
      </c>
      <c r="N20" s="28">
        <f>COUNTIF(N23:N30,"●")</f>
        <v>4</v>
      </c>
      <c r="O20" s="28">
        <f>COUNTIF(O23:O30,"●")</f>
        <v>5</v>
      </c>
      <c r="P20" s="28">
        <f>COUNTIF(P23:P30,"●")</f>
        <v>5</v>
      </c>
      <c r="Q20" s="28">
        <f>COUNTIF(Q23:Q30,"●")</f>
        <v>4</v>
      </c>
      <c r="R20" s="42" t="s">
        <v>8</v>
      </c>
      <c r="S20" s="121">
        <f>COUNTIF(S23:S30,"신입")</f>
        <v>0</v>
      </c>
      <c r="T20" s="158">
        <v>154</v>
      </c>
      <c r="U20" s="159"/>
      <c r="V20" s="28">
        <f>COUNTIF(V23:V30,"●")</f>
        <v>3</v>
      </c>
      <c r="W20" s="28">
        <f>COUNTIF(W23:W30,"●")</f>
        <v>2</v>
      </c>
      <c r="X20" s="28">
        <f>COUNTIF(X23:X30,"●")</f>
        <v>3</v>
      </c>
      <c r="Y20" s="28">
        <f>COUNTIF(Y23:Y30,"●")</f>
        <v>0</v>
      </c>
      <c r="Z20" s="28">
        <f>COUNTIF(Z23:Z30,"●")</f>
        <v>3</v>
      </c>
      <c r="AA20" s="28">
        <f>COUNTIF(AA23:AA30,"●")</f>
        <v>2</v>
      </c>
      <c r="AB20" s="42" t="s">
        <v>8</v>
      </c>
      <c r="AC20" s="121"/>
      <c r="AD20" s="158">
        <v>115</v>
      </c>
      <c r="AE20" s="159"/>
      <c r="AF20" s="28">
        <f>COUNTIF(AF23:AF30,"●")</f>
        <v>3</v>
      </c>
      <c r="AG20" s="28">
        <f>COUNTIF(AG23:AG30,"●")</f>
        <v>3</v>
      </c>
      <c r="AH20" s="28">
        <f>COUNTIF(AH23:AH30,"●")</f>
        <v>4</v>
      </c>
      <c r="AI20" s="28">
        <f>COUNTIF(AI23:AI30,"●")</f>
        <v>2</v>
      </c>
      <c r="AJ20" s="28">
        <f>COUNTIF(AJ23:AJ30,"●")</f>
        <v>4</v>
      </c>
      <c r="AK20" s="29">
        <f>COUNTIF(AK23:AK30,"●")</f>
        <v>5</v>
      </c>
      <c r="AL20" s="39" t="s">
        <v>8</v>
      </c>
      <c r="AM20" s="121"/>
      <c r="AN20" s="158">
        <v>50</v>
      </c>
      <c r="AO20" s="159"/>
      <c r="AP20" s="28">
        <f>COUNTIF(AP23:AP30,"●")</f>
        <v>1</v>
      </c>
      <c r="AQ20" s="28">
        <f>COUNTIF(AQ23:AQ30,"●")</f>
        <v>4</v>
      </c>
      <c r="AR20" s="28">
        <f>COUNTIF(AR23:AR30,"●")</f>
        <v>1</v>
      </c>
      <c r="AS20" s="28">
        <f>COUNTIF(AS23:AS30,"●")</f>
        <v>0</v>
      </c>
      <c r="AT20" s="28">
        <f>COUNTIF(AT23:AT30,"●")</f>
        <v>0</v>
      </c>
      <c r="AU20" s="28">
        <f>COUNTIF(AU23:AU30,"●")</f>
        <v>3</v>
      </c>
      <c r="AV20" s="42" t="s">
        <v>8</v>
      </c>
      <c r="AW20" s="121">
        <f>COUNTIF(AC30:AC30,"신입")</f>
        <v>0</v>
      </c>
      <c r="AX20" s="158">
        <v>150</v>
      </c>
      <c r="AY20" s="159"/>
      <c r="AZ20" s="28">
        <f>COUNTIF(AZ23:AZ30,"●")</f>
        <v>5</v>
      </c>
      <c r="BA20" s="28">
        <f>COUNTIF(BA23:BA30,"●")</f>
        <v>4</v>
      </c>
      <c r="BB20" s="28">
        <f>COUNTIF(BB23:BB30,"●")</f>
        <v>4</v>
      </c>
      <c r="BC20" s="28">
        <f>COUNTIF(BC23:BC30,"●")</f>
        <v>2</v>
      </c>
      <c r="BD20" s="28">
        <f>COUNTIF(BD23:BD30,"●")</f>
        <v>5</v>
      </c>
      <c r="BE20" s="29">
        <f>COUNTIF(BE23:BE30,"●")</f>
        <v>4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ht="18" customHeight="1">
      <c r="A21" s="200" t="s">
        <v>217</v>
      </c>
      <c r="B21" s="201"/>
      <c r="C21" s="79">
        <v>1</v>
      </c>
      <c r="D21" s="77" t="s">
        <v>218</v>
      </c>
      <c r="E21" s="77"/>
      <c r="F21" s="77"/>
      <c r="G21" s="78"/>
      <c r="H21" s="43" t="s">
        <v>9</v>
      </c>
      <c r="I21" s="120">
        <f>COUNTIF(I23:I30,"등반")</f>
        <v>0</v>
      </c>
      <c r="J21" s="160"/>
      <c r="K21" s="161"/>
      <c r="L21" s="168">
        <f>Q20*10+I20*10+I21*20+(J23+J24+J25+J26+J27+J28+J29+J30)</f>
        <v>57</v>
      </c>
      <c r="M21" s="168"/>
      <c r="N21" s="169"/>
      <c r="O21" s="169"/>
      <c r="P21" s="169"/>
      <c r="Q21" s="170"/>
      <c r="R21" s="43" t="s">
        <v>9</v>
      </c>
      <c r="S21" s="120">
        <f>COUNTIF(S23:S30,"등반")</f>
        <v>0</v>
      </c>
      <c r="T21" s="160"/>
      <c r="U21" s="161"/>
      <c r="V21" s="168">
        <f>AA20*10+S20*10+S21*20+(T23+T24+T25+T26+T27+T28+T29+T30)</f>
        <v>117</v>
      </c>
      <c r="W21" s="168"/>
      <c r="X21" s="169"/>
      <c r="Y21" s="169"/>
      <c r="Z21" s="169"/>
      <c r="AA21" s="170"/>
      <c r="AB21" s="43" t="s">
        <v>9</v>
      </c>
      <c r="AC21" s="122"/>
      <c r="AD21" s="160"/>
      <c r="AE21" s="161"/>
      <c r="AF21" s="168">
        <f>AK20*10+AC20*10+AC21*20+(AD23+AD24+AD25+AD26+AD27+AD28+AD29+AD30)</f>
        <v>50</v>
      </c>
      <c r="AG21" s="168"/>
      <c r="AH21" s="169"/>
      <c r="AI21" s="169"/>
      <c r="AJ21" s="169"/>
      <c r="AK21" s="170"/>
      <c r="AL21" s="40" t="s">
        <v>9</v>
      </c>
      <c r="AM21" s="120"/>
      <c r="AN21" s="160"/>
      <c r="AO21" s="161"/>
      <c r="AP21" s="168">
        <f>AU20*10+AM20*10+AM21*20+(AN23+AN24+AN25+AN26+AN27+AN28+AN29+AN30)</f>
        <v>30</v>
      </c>
      <c r="AQ21" s="168"/>
      <c r="AR21" s="169"/>
      <c r="AS21" s="169"/>
      <c r="AT21" s="169"/>
      <c r="AU21" s="169"/>
      <c r="AV21" s="43" t="s">
        <v>9</v>
      </c>
      <c r="AW21" s="120">
        <f>COUNTIF(AC30:AC30,"등반")</f>
        <v>0</v>
      </c>
      <c r="AX21" s="160"/>
      <c r="AY21" s="161"/>
      <c r="AZ21" s="168">
        <f>BE20*10+AW20*10+AW21*20+(AX23+AX24+AX25+AX26+AX27+AX28+AX29+AX30)</f>
        <v>40</v>
      </c>
      <c r="BA21" s="168"/>
      <c r="BB21" s="169"/>
      <c r="BC21" s="169"/>
      <c r="BD21" s="169"/>
      <c r="BE21" s="170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ht="18" customHeight="1">
      <c r="A22" s="200"/>
      <c r="B22" s="201"/>
      <c r="C22" s="79"/>
      <c r="D22" s="77"/>
      <c r="E22" s="77"/>
      <c r="F22" s="77"/>
      <c r="G22" s="78"/>
      <c r="H22" s="42" t="s">
        <v>10</v>
      </c>
      <c r="I22" s="4" t="s">
        <v>11</v>
      </c>
      <c r="J22" s="4" t="s">
        <v>61</v>
      </c>
      <c r="K22" s="4" t="s">
        <v>12</v>
      </c>
      <c r="L22" s="24">
        <v>1</v>
      </c>
      <c r="M22" s="24">
        <v>2</v>
      </c>
      <c r="N22" s="131">
        <v>3</v>
      </c>
      <c r="O22" s="131">
        <v>4</v>
      </c>
      <c r="P22" s="131">
        <v>5</v>
      </c>
      <c r="Q22" s="94">
        <v>6</v>
      </c>
      <c r="R22" s="42" t="s">
        <v>10</v>
      </c>
      <c r="S22" s="4" t="s">
        <v>11</v>
      </c>
      <c r="T22" s="4" t="s">
        <v>60</v>
      </c>
      <c r="U22" s="4" t="s">
        <v>12</v>
      </c>
      <c r="V22" s="24">
        <v>1</v>
      </c>
      <c r="W22" s="24">
        <v>2</v>
      </c>
      <c r="X22" s="131">
        <v>3</v>
      </c>
      <c r="Y22" s="131">
        <v>4</v>
      </c>
      <c r="Z22" s="131">
        <v>5</v>
      </c>
      <c r="AA22" s="94">
        <v>6</v>
      </c>
      <c r="AB22" s="42" t="s">
        <v>10</v>
      </c>
      <c r="AC22" s="4" t="s">
        <v>11</v>
      </c>
      <c r="AD22" s="4" t="s">
        <v>60</v>
      </c>
      <c r="AE22" s="4" t="s">
        <v>12</v>
      </c>
      <c r="AF22" s="24">
        <v>1</v>
      </c>
      <c r="AG22" s="24">
        <v>2</v>
      </c>
      <c r="AH22" s="131">
        <v>3</v>
      </c>
      <c r="AI22" s="131">
        <v>4</v>
      </c>
      <c r="AJ22" s="131">
        <v>5</v>
      </c>
      <c r="AK22" s="94">
        <v>6</v>
      </c>
      <c r="AL22" s="39" t="s">
        <v>10</v>
      </c>
      <c r="AM22" s="4" t="s">
        <v>11</v>
      </c>
      <c r="AN22" s="4" t="s">
        <v>60</v>
      </c>
      <c r="AO22" s="4" t="s">
        <v>12</v>
      </c>
      <c r="AP22" s="24">
        <v>1</v>
      </c>
      <c r="AQ22" s="24">
        <v>2</v>
      </c>
      <c r="AR22" s="131">
        <v>3</v>
      </c>
      <c r="AS22" s="131">
        <v>4</v>
      </c>
      <c r="AT22" s="131">
        <v>5</v>
      </c>
      <c r="AU22" s="94">
        <v>6</v>
      </c>
      <c r="AV22" s="42" t="s">
        <v>10</v>
      </c>
      <c r="AW22" s="4" t="s">
        <v>11</v>
      </c>
      <c r="AX22" s="4" t="s">
        <v>60</v>
      </c>
      <c r="AY22" s="4" t="s">
        <v>12</v>
      </c>
      <c r="AZ22" s="24">
        <v>1</v>
      </c>
      <c r="BA22" s="24">
        <v>2</v>
      </c>
      <c r="BB22" s="131">
        <v>3</v>
      </c>
      <c r="BC22" s="131">
        <v>4</v>
      </c>
      <c r="BD22" s="131">
        <v>5</v>
      </c>
      <c r="BE22" s="94">
        <v>6</v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ht="18" customHeight="1">
      <c r="A23" s="200"/>
      <c r="B23" s="201"/>
      <c r="C23" s="79"/>
      <c r="D23" s="77"/>
      <c r="E23" s="77"/>
      <c r="F23" s="80"/>
      <c r="G23" s="81"/>
      <c r="H23" s="111" t="s">
        <v>46</v>
      </c>
      <c r="I23" s="2" t="s">
        <v>22</v>
      </c>
      <c r="J23" s="112"/>
      <c r="K23" s="18">
        <f>2학년_출석!C37</f>
        <v>6</v>
      </c>
      <c r="L23" s="75" t="s">
        <v>157</v>
      </c>
      <c r="M23" s="75" t="s">
        <v>157</v>
      </c>
      <c r="N23" s="129" t="s">
        <v>109</v>
      </c>
      <c r="O23" s="129" t="s">
        <v>109</v>
      </c>
      <c r="P23" s="129" t="s">
        <v>109</v>
      </c>
      <c r="Q23" s="19" t="s">
        <v>109</v>
      </c>
      <c r="R23" s="111" t="s">
        <v>47</v>
      </c>
      <c r="S23" s="2" t="s">
        <v>22</v>
      </c>
      <c r="T23" s="112">
        <v>97</v>
      </c>
      <c r="U23" s="24">
        <f>2학년_출석!C50</f>
        <v>4</v>
      </c>
      <c r="V23" s="75" t="s">
        <v>157</v>
      </c>
      <c r="W23" s="18"/>
      <c r="X23" s="36" t="s">
        <v>109</v>
      </c>
      <c r="Y23" s="36"/>
      <c r="Z23" s="36" t="s">
        <v>109</v>
      </c>
      <c r="AA23" s="127" t="s">
        <v>157</v>
      </c>
      <c r="AB23" s="126" t="s">
        <v>101</v>
      </c>
      <c r="AC23" s="113" t="s">
        <v>21</v>
      </c>
      <c r="AD23" s="112"/>
      <c r="AE23" s="24">
        <f>3학년_출석!C7</f>
        <v>1</v>
      </c>
      <c r="AF23" s="18"/>
      <c r="AG23" s="18"/>
      <c r="AH23" s="36"/>
      <c r="AI23" s="36"/>
      <c r="AJ23" s="36"/>
      <c r="AK23" s="127" t="s">
        <v>157</v>
      </c>
      <c r="AL23" s="123" t="s">
        <v>51</v>
      </c>
      <c r="AM23" s="113" t="s">
        <v>21</v>
      </c>
      <c r="AN23" s="112"/>
      <c r="AO23" s="24">
        <f>3학년_출석!C20</f>
        <v>2</v>
      </c>
      <c r="AP23" s="18"/>
      <c r="AQ23" s="75" t="s">
        <v>157</v>
      </c>
      <c r="AR23" s="129"/>
      <c r="AS23" s="129"/>
      <c r="AT23" s="129"/>
      <c r="AU23" s="127" t="s">
        <v>157</v>
      </c>
      <c r="AV23" s="126" t="s">
        <v>55</v>
      </c>
      <c r="AW23" s="113" t="s">
        <v>21</v>
      </c>
      <c r="AX23" s="112"/>
      <c r="AY23" s="24">
        <f>3학년_출석!C33</f>
        <v>6</v>
      </c>
      <c r="AZ23" s="75" t="s">
        <v>157</v>
      </c>
      <c r="BA23" s="75" t="s">
        <v>157</v>
      </c>
      <c r="BB23" s="129" t="s">
        <v>109</v>
      </c>
      <c r="BC23" s="129" t="s">
        <v>109</v>
      </c>
      <c r="BD23" s="129" t="s">
        <v>109</v>
      </c>
      <c r="BE23" s="127" t="s">
        <v>157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ht="18" customHeight="1">
      <c r="A24" s="200"/>
      <c r="B24" s="201"/>
      <c r="C24" s="79"/>
      <c r="D24" s="77"/>
      <c r="E24" s="77"/>
      <c r="F24" s="80"/>
      <c r="G24" s="81"/>
      <c r="H24" s="111" t="s">
        <v>161</v>
      </c>
      <c r="I24" s="2" t="s">
        <v>22</v>
      </c>
      <c r="J24" s="112">
        <v>15</v>
      </c>
      <c r="K24" s="18">
        <f>2학년_출석!C38</f>
        <v>6</v>
      </c>
      <c r="L24" s="18" t="s">
        <v>109</v>
      </c>
      <c r="M24" s="18" t="s">
        <v>109</v>
      </c>
      <c r="N24" s="36" t="s">
        <v>109</v>
      </c>
      <c r="O24" s="36" t="s">
        <v>109</v>
      </c>
      <c r="P24" s="36" t="s">
        <v>109</v>
      </c>
      <c r="Q24" s="19" t="s">
        <v>109</v>
      </c>
      <c r="R24" s="111" t="s">
        <v>98</v>
      </c>
      <c r="S24" s="2" t="s">
        <v>22</v>
      </c>
      <c r="T24" s="112"/>
      <c r="U24" s="24">
        <f>2학년_출석!C51</f>
        <v>1</v>
      </c>
      <c r="V24" s="18"/>
      <c r="W24" s="18"/>
      <c r="X24" s="36"/>
      <c r="Y24" s="36"/>
      <c r="Z24" s="36"/>
      <c r="AA24" s="19"/>
      <c r="AB24" s="126" t="s">
        <v>50</v>
      </c>
      <c r="AC24" s="113" t="s">
        <v>21</v>
      </c>
      <c r="AD24" s="112"/>
      <c r="AE24" s="24">
        <f>3학년_출석!C8</f>
        <v>5</v>
      </c>
      <c r="AF24" s="75" t="s">
        <v>157</v>
      </c>
      <c r="AG24" s="75" t="s">
        <v>157</v>
      </c>
      <c r="AH24" s="129" t="s">
        <v>109</v>
      </c>
      <c r="AI24" s="129"/>
      <c r="AJ24" s="129" t="s">
        <v>109</v>
      </c>
      <c r="AK24" s="127" t="s">
        <v>157</v>
      </c>
      <c r="AL24" s="123" t="s">
        <v>52</v>
      </c>
      <c r="AM24" s="113" t="s">
        <v>21</v>
      </c>
      <c r="AN24" s="112"/>
      <c r="AO24" s="24">
        <f>3학년_출석!C21</f>
        <v>2</v>
      </c>
      <c r="AP24" s="18"/>
      <c r="AQ24" s="75" t="s">
        <v>157</v>
      </c>
      <c r="AR24" s="129"/>
      <c r="AS24" s="129"/>
      <c r="AT24" s="129"/>
      <c r="AU24" s="127" t="s">
        <v>157</v>
      </c>
      <c r="AV24" s="126" t="s">
        <v>56</v>
      </c>
      <c r="AW24" s="113" t="s">
        <v>21</v>
      </c>
      <c r="AX24" s="112"/>
      <c r="AY24" s="24">
        <f>3학년_출석!C34</f>
        <v>6</v>
      </c>
      <c r="AZ24" s="75" t="s">
        <v>157</v>
      </c>
      <c r="BA24" s="75" t="s">
        <v>157</v>
      </c>
      <c r="BB24" s="129" t="s">
        <v>109</v>
      </c>
      <c r="BC24" s="129" t="s">
        <v>109</v>
      </c>
      <c r="BD24" s="129" t="s">
        <v>109</v>
      </c>
      <c r="BE24" s="127" t="s">
        <v>157</v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ht="18" customHeight="1">
      <c r="A25" s="200"/>
      <c r="B25" s="201"/>
      <c r="C25" s="79"/>
      <c r="D25" s="77"/>
      <c r="E25" s="77"/>
      <c r="F25" s="80"/>
      <c r="G25" s="81"/>
      <c r="H25" s="111" t="s">
        <v>162</v>
      </c>
      <c r="I25" s="2" t="s">
        <v>22</v>
      </c>
      <c r="J25" s="112"/>
      <c r="K25" s="18">
        <f>2학년_출석!C39</f>
        <v>5</v>
      </c>
      <c r="L25" s="75" t="s">
        <v>109</v>
      </c>
      <c r="M25" s="75" t="s">
        <v>109</v>
      </c>
      <c r="N25" s="129" t="s">
        <v>109</v>
      </c>
      <c r="O25" s="129" t="s">
        <v>109</v>
      </c>
      <c r="P25" s="129" t="s">
        <v>109</v>
      </c>
      <c r="Q25" s="19"/>
      <c r="R25" s="111" t="s">
        <v>99</v>
      </c>
      <c r="S25" s="2" t="s">
        <v>22</v>
      </c>
      <c r="T25" s="112"/>
      <c r="U25" s="24">
        <f>2학년_출석!C52</f>
        <v>1</v>
      </c>
      <c r="V25" s="18"/>
      <c r="W25" s="18"/>
      <c r="X25" s="36"/>
      <c r="Y25" s="36"/>
      <c r="Z25" s="36"/>
      <c r="AA25" s="19"/>
      <c r="AB25" s="126" t="s">
        <v>58</v>
      </c>
      <c r="AC25" s="113" t="s">
        <v>21</v>
      </c>
      <c r="AD25" s="112"/>
      <c r="AE25" s="24">
        <f>3학년_출석!C9</f>
        <v>6</v>
      </c>
      <c r="AF25" s="75" t="s">
        <v>157</v>
      </c>
      <c r="AG25" s="75" t="s">
        <v>157</v>
      </c>
      <c r="AH25" s="129" t="s">
        <v>109</v>
      </c>
      <c r="AI25" s="129" t="s">
        <v>109</v>
      </c>
      <c r="AJ25" s="129" t="s">
        <v>109</v>
      </c>
      <c r="AK25" s="127" t="s">
        <v>157</v>
      </c>
      <c r="AL25" s="123" t="s">
        <v>53</v>
      </c>
      <c r="AM25" s="113" t="s">
        <v>21</v>
      </c>
      <c r="AN25" s="112"/>
      <c r="AO25" s="24">
        <f>3학년_출석!C22</f>
        <v>0</v>
      </c>
      <c r="AP25" s="18"/>
      <c r="AQ25" s="18"/>
      <c r="AR25" s="36"/>
      <c r="AS25" s="36"/>
      <c r="AT25" s="36"/>
      <c r="AU25" s="19"/>
      <c r="AV25" s="126" t="s">
        <v>104</v>
      </c>
      <c r="AW25" s="113" t="s">
        <v>21</v>
      </c>
      <c r="AX25" s="112"/>
      <c r="AY25" s="24">
        <f>3학년_출석!C35</f>
        <v>0</v>
      </c>
      <c r="AZ25" s="18"/>
      <c r="BA25" s="18"/>
      <c r="BB25" s="36"/>
      <c r="BC25" s="36"/>
      <c r="BD25" s="36"/>
      <c r="BE25" s="19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ht="18" customHeight="1">
      <c r="A26" s="200"/>
      <c r="B26" s="201"/>
      <c r="C26" s="79"/>
      <c r="D26" s="77"/>
      <c r="E26" s="80"/>
      <c r="F26" s="80"/>
      <c r="G26" s="81"/>
      <c r="H26" s="111" t="s">
        <v>163</v>
      </c>
      <c r="I26" s="2" t="s">
        <v>22</v>
      </c>
      <c r="J26" s="112">
        <v>1</v>
      </c>
      <c r="K26" s="18">
        <f>2학년_출석!C40</f>
        <v>6</v>
      </c>
      <c r="L26" s="75" t="s">
        <v>109</v>
      </c>
      <c r="M26" s="75" t="s">
        <v>109</v>
      </c>
      <c r="N26" s="129" t="s">
        <v>109</v>
      </c>
      <c r="O26" s="129" t="s">
        <v>109</v>
      </c>
      <c r="P26" s="129" t="s">
        <v>109</v>
      </c>
      <c r="Q26" s="19" t="s">
        <v>109</v>
      </c>
      <c r="R26" s="111" t="s">
        <v>48</v>
      </c>
      <c r="S26" s="2" t="s">
        <v>22</v>
      </c>
      <c r="T26" s="112"/>
      <c r="U26" s="24">
        <f>2학년_출석!C53</f>
        <v>4</v>
      </c>
      <c r="V26" s="75" t="s">
        <v>157</v>
      </c>
      <c r="W26" s="75" t="s">
        <v>157</v>
      </c>
      <c r="X26" s="129" t="s">
        <v>109</v>
      </c>
      <c r="Y26" s="129"/>
      <c r="Z26" s="129" t="s">
        <v>109</v>
      </c>
      <c r="AA26" s="127"/>
      <c r="AB26" s="126" t="s">
        <v>102</v>
      </c>
      <c r="AC26" s="113" t="s">
        <v>21</v>
      </c>
      <c r="AD26" s="112"/>
      <c r="AE26" s="24">
        <f>3학년_출석!C10</f>
        <v>0</v>
      </c>
      <c r="AF26" s="18"/>
      <c r="AG26" s="18"/>
      <c r="AH26" s="36"/>
      <c r="AI26" s="36"/>
      <c r="AJ26" s="36"/>
      <c r="AK26" s="19"/>
      <c r="AL26" s="123" t="s">
        <v>103</v>
      </c>
      <c r="AM26" s="113" t="s">
        <v>21</v>
      </c>
      <c r="AN26" s="112"/>
      <c r="AO26" s="24">
        <f>3학년_출석!C23</f>
        <v>2</v>
      </c>
      <c r="AP26" s="18"/>
      <c r="AQ26" s="75" t="s">
        <v>157</v>
      </c>
      <c r="AR26" s="129"/>
      <c r="AS26" s="129"/>
      <c r="AT26" s="129"/>
      <c r="AU26" s="127" t="s">
        <v>157</v>
      </c>
      <c r="AV26" s="126" t="s">
        <v>105</v>
      </c>
      <c r="AW26" s="113" t="s">
        <v>21</v>
      </c>
      <c r="AX26" s="112"/>
      <c r="AY26" s="24">
        <f>3학년_출석!C36</f>
        <v>5</v>
      </c>
      <c r="AZ26" s="75" t="s">
        <v>157</v>
      </c>
      <c r="BA26" s="75" t="s">
        <v>157</v>
      </c>
      <c r="BB26" s="129" t="s">
        <v>109</v>
      </c>
      <c r="BC26" s="129"/>
      <c r="BD26" s="129" t="s">
        <v>109</v>
      </c>
      <c r="BE26" s="127" t="s">
        <v>157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ht="18" customHeight="1">
      <c r="A27" s="200"/>
      <c r="B27" s="201"/>
      <c r="C27" s="79"/>
      <c r="D27" s="77"/>
      <c r="E27" s="80"/>
      <c r="F27" s="80"/>
      <c r="G27" s="78"/>
      <c r="H27" s="111" t="s">
        <v>164</v>
      </c>
      <c r="I27" s="2" t="s">
        <v>22</v>
      </c>
      <c r="J27" s="112">
        <v>1</v>
      </c>
      <c r="K27" s="18">
        <f>2학년_출석!C41</f>
        <v>4</v>
      </c>
      <c r="L27" s="75"/>
      <c r="M27" s="75" t="s">
        <v>109</v>
      </c>
      <c r="N27" s="129"/>
      <c r="O27" s="129" t="s">
        <v>109</v>
      </c>
      <c r="P27" s="129" t="s">
        <v>109</v>
      </c>
      <c r="Q27" s="19" t="s">
        <v>109</v>
      </c>
      <c r="R27" s="111" t="s">
        <v>49</v>
      </c>
      <c r="S27" s="2" t="s">
        <v>6</v>
      </c>
      <c r="T27" s="112"/>
      <c r="U27" s="24">
        <f>2학년_출석!C54</f>
        <v>5</v>
      </c>
      <c r="V27" s="75" t="s">
        <v>157</v>
      </c>
      <c r="W27" s="75" t="s">
        <v>157</v>
      </c>
      <c r="X27" s="129" t="s">
        <v>109</v>
      </c>
      <c r="Y27" s="129"/>
      <c r="Z27" s="129" t="s">
        <v>109</v>
      </c>
      <c r="AA27" s="127" t="s">
        <v>157</v>
      </c>
      <c r="AB27" s="126" t="s">
        <v>54</v>
      </c>
      <c r="AC27" s="113" t="s">
        <v>21</v>
      </c>
      <c r="AD27" s="112"/>
      <c r="AE27" s="24">
        <f>3학년_출석!C11</f>
        <v>6</v>
      </c>
      <c r="AF27" s="75" t="s">
        <v>157</v>
      </c>
      <c r="AG27" s="75" t="s">
        <v>157</v>
      </c>
      <c r="AH27" s="129" t="s">
        <v>109</v>
      </c>
      <c r="AI27" s="129" t="s">
        <v>109</v>
      </c>
      <c r="AJ27" s="129" t="s">
        <v>109</v>
      </c>
      <c r="AK27" s="127" t="s">
        <v>157</v>
      </c>
      <c r="AL27" s="123" t="s">
        <v>59</v>
      </c>
      <c r="AM27" s="113" t="s">
        <v>21</v>
      </c>
      <c r="AN27" s="112"/>
      <c r="AO27" s="24">
        <f>3학년_출석!C24</f>
        <v>3</v>
      </c>
      <c r="AP27" s="75" t="s">
        <v>157</v>
      </c>
      <c r="AQ27" s="75" t="s">
        <v>157</v>
      </c>
      <c r="AR27" s="129" t="s">
        <v>109</v>
      </c>
      <c r="AS27" s="129"/>
      <c r="AT27" s="129"/>
      <c r="AU27" s="19"/>
      <c r="AV27" s="126" t="s">
        <v>106</v>
      </c>
      <c r="AW27" s="113" t="s">
        <v>21</v>
      </c>
      <c r="AX27" s="112"/>
      <c r="AY27" s="24">
        <f>3학년_출석!C37</f>
        <v>0</v>
      </c>
      <c r="AZ27" s="18"/>
      <c r="BA27" s="18"/>
      <c r="BB27" s="36"/>
      <c r="BC27" s="36"/>
      <c r="BD27" s="36"/>
      <c r="BE27" s="19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ht="18" customHeight="1">
      <c r="A28" s="200"/>
      <c r="B28" s="201"/>
      <c r="C28" s="79"/>
      <c r="D28" s="77"/>
      <c r="E28" s="80"/>
      <c r="F28" s="80"/>
      <c r="G28" s="78"/>
      <c r="H28" s="111"/>
      <c r="I28" s="2"/>
      <c r="J28" s="114"/>
      <c r="K28" s="18"/>
      <c r="L28" s="18"/>
      <c r="M28" s="18"/>
      <c r="N28" s="36"/>
      <c r="O28" s="36"/>
      <c r="P28" s="36"/>
      <c r="Q28" s="19"/>
      <c r="R28" s="111" t="s">
        <v>100</v>
      </c>
      <c r="S28" s="2" t="s">
        <v>6</v>
      </c>
      <c r="T28" s="114"/>
      <c r="U28" s="24">
        <f>2학년_출석!C55</f>
        <v>0</v>
      </c>
      <c r="V28" s="18"/>
      <c r="W28" s="18"/>
      <c r="X28" s="36"/>
      <c r="Y28" s="36"/>
      <c r="Z28" s="36"/>
      <c r="AA28" s="19"/>
      <c r="AB28" s="126" t="s">
        <v>173</v>
      </c>
      <c r="AC28" s="113" t="s">
        <v>21</v>
      </c>
      <c r="AD28" s="112"/>
      <c r="AE28" s="24">
        <f>3학년_출석!C12</f>
        <v>4</v>
      </c>
      <c r="AF28" s="18"/>
      <c r="AG28" s="18"/>
      <c r="AH28" s="129" t="s">
        <v>109</v>
      </c>
      <c r="AI28" s="129"/>
      <c r="AJ28" s="129" t="s">
        <v>109</v>
      </c>
      <c r="AK28" s="127" t="s">
        <v>157</v>
      </c>
      <c r="AL28" s="124"/>
      <c r="AM28" s="113"/>
      <c r="AN28" s="112"/>
      <c r="AO28" s="24"/>
      <c r="AP28" s="18"/>
      <c r="AQ28" s="18"/>
      <c r="AR28" s="36"/>
      <c r="AS28" s="36"/>
      <c r="AT28" s="36"/>
      <c r="AU28" s="127"/>
      <c r="AV28" s="126" t="s">
        <v>57</v>
      </c>
      <c r="AW28" s="113" t="s">
        <v>21</v>
      </c>
      <c r="AX28" s="112"/>
      <c r="AY28" s="24">
        <f>3학년_출석!C38</f>
        <v>2</v>
      </c>
      <c r="AZ28" s="75" t="s">
        <v>157</v>
      </c>
      <c r="BA28" s="75"/>
      <c r="BB28" s="129"/>
      <c r="BC28" s="129"/>
      <c r="BD28" s="129" t="s">
        <v>109</v>
      </c>
      <c r="BE28" s="127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2" ht="18" customHeight="1">
      <c r="A29" s="200"/>
      <c r="B29" s="201"/>
      <c r="C29" s="79"/>
      <c r="D29" s="77"/>
      <c r="E29" s="80"/>
      <c r="F29" s="80"/>
      <c r="G29" s="78"/>
      <c r="H29" s="44"/>
      <c r="I29" s="2"/>
      <c r="J29" s="114"/>
      <c r="K29" s="18">
        <f>3학년_출석!C13</f>
        <v>0</v>
      </c>
      <c r="L29" s="18"/>
      <c r="M29" s="18"/>
      <c r="N29" s="36"/>
      <c r="O29" s="36"/>
      <c r="P29" s="36"/>
      <c r="Q29" s="19"/>
      <c r="R29" s="44"/>
      <c r="S29" s="2"/>
      <c r="T29" s="114"/>
      <c r="U29" s="24"/>
      <c r="V29" s="18"/>
      <c r="W29" s="18"/>
      <c r="X29" s="36"/>
      <c r="Y29" s="36"/>
      <c r="Z29" s="36"/>
      <c r="AA29" s="19"/>
      <c r="AB29" s="128"/>
      <c r="AC29" s="113"/>
      <c r="AD29" s="112"/>
      <c r="AE29" s="24">
        <f>2학년_출석!C13</f>
        <v>0</v>
      </c>
      <c r="AF29" s="18"/>
      <c r="AG29" s="18"/>
      <c r="AH29" s="36"/>
      <c r="AI29" s="36"/>
      <c r="AJ29" s="36"/>
      <c r="AK29" s="19"/>
      <c r="AL29" s="124"/>
      <c r="AM29" s="113"/>
      <c r="AN29" s="112"/>
      <c r="AO29" s="24"/>
      <c r="AP29" s="18"/>
      <c r="AQ29" s="18"/>
      <c r="AR29" s="36"/>
      <c r="AS29" s="36"/>
      <c r="AT29" s="36"/>
      <c r="AU29" s="127"/>
      <c r="AV29" s="126" t="s">
        <v>33</v>
      </c>
      <c r="AW29" s="113" t="s">
        <v>21</v>
      </c>
      <c r="AX29" s="112"/>
      <c r="AY29" s="24">
        <f>3학년_출석!C39</f>
        <v>5</v>
      </c>
      <c r="AZ29" s="75" t="s">
        <v>157</v>
      </c>
      <c r="BA29" s="75" t="s">
        <v>157</v>
      </c>
      <c r="BB29" s="129" t="s">
        <v>109</v>
      </c>
      <c r="BC29" s="129"/>
      <c r="BD29" s="129" t="s">
        <v>109</v>
      </c>
      <c r="BE29" s="127" t="s">
        <v>157</v>
      </c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</row>
    <row r="30" spans="1:72" ht="18" customHeight="1" thickBot="1">
      <c r="A30" s="204"/>
      <c r="B30" s="205"/>
      <c r="C30" s="82"/>
      <c r="D30" s="83"/>
      <c r="E30" s="84"/>
      <c r="F30" s="84"/>
      <c r="G30" s="85"/>
      <c r="H30" s="73"/>
      <c r="I30" s="34"/>
      <c r="J30" s="115"/>
      <c r="K30" s="21"/>
      <c r="L30" s="21"/>
      <c r="M30" s="21"/>
      <c r="N30" s="130"/>
      <c r="O30" s="130"/>
      <c r="P30" s="130"/>
      <c r="Q30" s="20"/>
      <c r="R30" s="73"/>
      <c r="S30" s="34"/>
      <c r="T30" s="115"/>
      <c r="U30" s="35"/>
      <c r="V30" s="21"/>
      <c r="W30" s="21"/>
      <c r="X30" s="130"/>
      <c r="Y30" s="130"/>
      <c r="Z30" s="130"/>
      <c r="AA30" s="20"/>
      <c r="AB30" s="73"/>
      <c r="AC30" s="34"/>
      <c r="AD30" s="115"/>
      <c r="AE30" s="35">
        <f>2학년_출석!C43</f>
        <v>0</v>
      </c>
      <c r="AF30" s="21"/>
      <c r="AG30" s="21"/>
      <c r="AH30" s="130"/>
      <c r="AI30" s="130"/>
      <c r="AJ30" s="130"/>
      <c r="AK30" s="20"/>
      <c r="AL30" s="125"/>
      <c r="AM30" s="116"/>
      <c r="AN30" s="117"/>
      <c r="AO30" s="35"/>
      <c r="AP30" s="21"/>
      <c r="AQ30" s="21"/>
      <c r="AR30" s="130"/>
      <c r="AS30" s="130"/>
      <c r="AT30" s="130"/>
      <c r="AU30" s="130"/>
      <c r="AV30" s="73"/>
      <c r="AW30" s="34"/>
      <c r="AX30" s="115"/>
      <c r="AY30" s="35"/>
      <c r="AZ30" s="21"/>
      <c r="BA30" s="21"/>
      <c r="BB30" s="130"/>
      <c r="BC30" s="130"/>
      <c r="BD30" s="130"/>
      <c r="BE30" s="20"/>
      <c r="BF30" s="67"/>
      <c r="BG30" s="68"/>
      <c r="BH30" s="118"/>
      <c r="BI30" s="69"/>
      <c r="BJ30" s="70"/>
      <c r="BK30" s="70"/>
      <c r="BL30" s="70"/>
      <c r="BM30" s="67"/>
      <c r="BN30" s="68"/>
      <c r="BO30" s="118"/>
      <c r="BP30" s="71"/>
      <c r="BQ30" s="70"/>
      <c r="BR30" s="70"/>
      <c r="BS30" s="70"/>
      <c r="BT30" s="66"/>
    </row>
    <row r="31" spans="58:72" ht="18" customHeight="1">
      <c r="BF31" s="72"/>
      <c r="BG31" s="72"/>
      <c r="BH31" s="72"/>
      <c r="BI31" s="72">
        <v>0</v>
      </c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66"/>
    </row>
    <row r="32" spans="31:61" ht="18" customHeight="1">
      <c r="AE32" s="30">
        <v>0</v>
      </c>
      <c r="BI32" s="30">
        <v>0</v>
      </c>
    </row>
    <row r="33" spans="31:61" ht="18" customHeight="1">
      <c r="AE33" s="30">
        <v>0</v>
      </c>
      <c r="BI33" s="30">
        <v>0</v>
      </c>
    </row>
    <row r="34" spans="3:71" ht="18" customHeight="1">
      <c r="C34" s="30"/>
      <c r="D34" s="30"/>
      <c r="E34" s="30"/>
      <c r="F34" s="30"/>
      <c r="G34" s="30"/>
      <c r="R34" s="30">
        <v>0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3:71" ht="18" customHeight="1">
      <c r="C35" s="30"/>
      <c r="D35" s="30"/>
      <c r="E35" s="30"/>
      <c r="F35" s="30"/>
      <c r="G35" s="30"/>
      <c r="R35" s="30">
        <v>0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3:71" ht="18" customHeight="1">
      <c r="C36" s="30"/>
      <c r="D36" s="30"/>
      <c r="E36" s="30"/>
      <c r="F36" s="30"/>
      <c r="G36" s="30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3:71" ht="18" customHeight="1">
      <c r="C37" s="30"/>
      <c r="D37" s="30"/>
      <c r="E37" s="30"/>
      <c r="F37" s="30"/>
      <c r="G37" s="30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3:71" ht="18" customHeight="1">
      <c r="C38" s="30"/>
      <c r="D38" s="30"/>
      <c r="E38" s="30"/>
      <c r="F38" s="30"/>
      <c r="G38" s="30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3:71" ht="18" customHeight="1">
      <c r="C39" s="30"/>
      <c r="D39" s="30"/>
      <c r="E39" s="30"/>
      <c r="F39" s="30"/>
      <c r="G39" s="30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5" ht="18" customHeight="1">
      <c r="AE45" s="30">
        <v>0</v>
      </c>
    </row>
    <row r="65535" ht="18" customHeight="1">
      <c r="H65535" s="111"/>
    </row>
  </sheetData>
  <sheetProtection/>
  <mergeCells count="82"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  <mergeCell ref="A25:B25"/>
    <mergeCell ref="D13:E14"/>
    <mergeCell ref="A26:B26"/>
    <mergeCell ref="A27:B27"/>
    <mergeCell ref="AB17:AK17"/>
    <mergeCell ref="A18:B18"/>
    <mergeCell ref="A19:B19"/>
    <mergeCell ref="A20:B20"/>
    <mergeCell ref="A21:B21"/>
    <mergeCell ref="L19:Q19"/>
    <mergeCell ref="AD20:AE21"/>
    <mergeCell ref="AW3:AY3"/>
    <mergeCell ref="AF3:AK3"/>
    <mergeCell ref="V3:AA3"/>
    <mergeCell ref="AF21:AK21"/>
    <mergeCell ref="B11:G11"/>
    <mergeCell ref="S19:U19"/>
    <mergeCell ref="I19:K19"/>
    <mergeCell ref="J20:K21"/>
    <mergeCell ref="T20:U21"/>
    <mergeCell ref="B13:C14"/>
    <mergeCell ref="L5:Q5"/>
    <mergeCell ref="AP5:AU5"/>
    <mergeCell ref="I3:K3"/>
    <mergeCell ref="S3:U3"/>
    <mergeCell ref="AC3:AE3"/>
    <mergeCell ref="AM3:AO3"/>
    <mergeCell ref="AP21:AU21"/>
    <mergeCell ref="AD4:AE5"/>
    <mergeCell ref="AN4:AO5"/>
    <mergeCell ref="AX4:AY5"/>
    <mergeCell ref="AW19:AY19"/>
    <mergeCell ref="AL17:AU17"/>
    <mergeCell ref="F7:G7"/>
    <mergeCell ref="B9:C9"/>
    <mergeCell ref="J4:K5"/>
    <mergeCell ref="AZ21:BE21"/>
    <mergeCell ref="AZ19:BE19"/>
    <mergeCell ref="AZ5:BE5"/>
    <mergeCell ref="AB18:AK18"/>
    <mergeCell ref="AL18:AU18"/>
    <mergeCell ref="AV18:BE18"/>
    <mergeCell ref="AF5:AK5"/>
    <mergeCell ref="AF19:AK19"/>
    <mergeCell ref="AP3:AU3"/>
    <mergeCell ref="V19:AA19"/>
    <mergeCell ref="F13:G14"/>
    <mergeCell ref="B10:C10"/>
    <mergeCell ref="D10:E10"/>
    <mergeCell ref="V5:AA5"/>
    <mergeCell ref="D9:E9"/>
    <mergeCell ref="T4:U5"/>
    <mergeCell ref="D7:E7"/>
    <mergeCell ref="AN20:AO21"/>
    <mergeCell ref="AX20:AY21"/>
    <mergeCell ref="A15:G15"/>
    <mergeCell ref="A16:G16"/>
    <mergeCell ref="AZ3:BE3"/>
    <mergeCell ref="V21:AA21"/>
    <mergeCell ref="L21:Q21"/>
    <mergeCell ref="AM19:AO19"/>
    <mergeCell ref="AC19:AE19"/>
    <mergeCell ref="AP19:AU19"/>
    <mergeCell ref="A1:G2"/>
    <mergeCell ref="A3:G4"/>
    <mergeCell ref="L3:Q3"/>
    <mergeCell ref="A13:A14"/>
    <mergeCell ref="F8:G8"/>
    <mergeCell ref="B7:C7"/>
    <mergeCell ref="F9:G9"/>
    <mergeCell ref="B8:C8"/>
    <mergeCell ref="F10:G10"/>
    <mergeCell ref="D8:E8"/>
  </mergeCells>
  <conditionalFormatting sqref="R7:R16 AB7:AB16 AL23:AL29 H7:H16 BM30 BF30 H23:H30 R23:R30 AV23:AV30 H65535:H65536 AB23:AB30 A18:A30 AL7:AL16 AV7:AV16">
    <cfRule type="expression" priority="39" dxfId="153" stopIfTrue="1">
      <formula>B7="신"</formula>
    </cfRule>
    <cfRule type="expression" priority="40" dxfId="154" stopIfTrue="1">
      <formula>ISERROR(A7)</formula>
    </cfRule>
  </conditionalFormatting>
  <conditionalFormatting sqref="C18:C20 M30:P30 BO30 BQ30:BS30 BH30 BA15:BD15 AZ16:BD16 AX30 AZ11:AZ15 AN24:AN29 AN8:AN16 AZ10:BD10 AA28:AA30 AD24:AD29 AD8:AD16 Q28 T28:T30 J28:J30 T8:T16 J8:J16 BA10:BD13 V23:Z30 L23:P23 L25:P27 BE11 BE13:BE16 V7:AA16 AF7:AK16 AZ23:BE30 L7:Q16 AP7:AU16 AX8:AX16 AZ14:BE14 BE7:BE9 AF23:AK30 AP23:AU30">
    <cfRule type="cellIs" priority="38" dxfId="154" operator="equal" stopIfTrue="1">
      <formula>0</formula>
    </cfRule>
  </conditionalFormatting>
  <conditionalFormatting sqref="C20:C30">
    <cfRule type="cellIs" priority="32" dxfId="154" operator="equal" stopIfTrue="1">
      <formula>0</formula>
    </cfRule>
    <cfRule type="cellIs" priority="33" dxfId="155" operator="between" stopIfTrue="1">
      <formula>3</formula>
      <formula>4</formula>
    </cfRule>
  </conditionalFormatting>
  <conditionalFormatting sqref="BG30 BJ30:BL30 BN30 AZ7:BD9 BA11:BD11 BA14:BD14 BE12 BE10 AX23:AX29 AX7 AN23 AN7 AD23 AD30 AD7 AC7:AC16 T23 T26 L30 Q29:Q30 J23:J27 J7 T7 S7:S16 I23:I30 S23:S30 AM23:AM30 AW23:AW30 I7:I16 L23:P29 AA23:AA27 Q23:Q27 AC23:AC30 AM7:AM16 AW7:AW16">
    <cfRule type="expression" priority="37" dxfId="153" stopIfTrue="1">
      <formula>I7="신"</formula>
    </cfRule>
  </conditionalFormatting>
  <conditionalFormatting sqref="D13 B12:B13 B8:B10 D8:D10">
    <cfRule type="expression" priority="36" dxfId="154" stopIfTrue="1">
      <formula>ISERROR($B$8:$E$14)</formula>
    </cfRule>
  </conditionalFormatting>
  <conditionalFormatting sqref="E17:G30 D18:D30 D20:G20">
    <cfRule type="cellIs" priority="119" dxfId="156" operator="equal" stopIfTrue="1">
      <formula>#REF!</formula>
    </cfRule>
  </conditionalFormatting>
  <conditionalFormatting sqref="BE10">
    <cfRule type="cellIs" priority="18" dxfId="154" operator="equal" stopIfTrue="1">
      <formula>0</formula>
    </cfRule>
  </conditionalFormatting>
  <conditionalFormatting sqref="BE12">
    <cfRule type="cellIs" priority="17" dxfId="154" operator="equal" stopIfTrue="1">
      <formula>0</formula>
    </cfRule>
  </conditionalFormatting>
  <conditionalFormatting sqref="Q23:Q26">
    <cfRule type="cellIs" priority="16" dxfId="154" operator="equal" stopIfTrue="1">
      <formula>0</formula>
    </cfRule>
  </conditionalFormatting>
  <conditionalFormatting sqref="AA23">
    <cfRule type="cellIs" priority="15" dxfId="154" operator="equal" stopIfTrue="1">
      <formula>0</formula>
    </cfRule>
  </conditionalFormatting>
  <conditionalFormatting sqref="AA26">
    <cfRule type="cellIs" priority="14" dxfId="154" operator="equal" stopIfTrue="1">
      <formula>0</formula>
    </cfRule>
  </conditionalFormatting>
  <conditionalFormatting sqref="AA27">
    <cfRule type="cellIs" priority="13" dxfId="154" operator="equal" stopIfTrue="1">
      <formula>0</formula>
    </cfRule>
  </conditionalFormatting>
  <conditionalFormatting sqref="Q27">
    <cfRule type="cellIs" priority="12" dxfId="154" operator="equal" stopIfTrue="1">
      <formula>0</formula>
    </cfRule>
  </conditionalFormatting>
  <conditionalFormatting sqref="BE11">
    <cfRule type="expression" priority="11" dxfId="153" stopIfTrue="1">
      <formula>BE11="신"</formula>
    </cfRule>
  </conditionalFormatting>
  <conditionalFormatting sqref="BE11">
    <cfRule type="cellIs" priority="10" dxfId="154" operator="equal" stopIfTrue="1">
      <formula>0</formula>
    </cfRule>
  </conditionalFormatting>
  <conditionalFormatting sqref="AA23">
    <cfRule type="cellIs" priority="9" dxfId="154" operator="equal" stopIfTrue="1">
      <formula>0</formula>
    </cfRule>
  </conditionalFormatting>
  <conditionalFormatting sqref="AA26">
    <cfRule type="cellIs" priority="8" dxfId="154" operator="equal" stopIfTrue="1">
      <formula>0</formula>
    </cfRule>
  </conditionalFormatting>
  <conditionalFormatting sqref="AA27">
    <cfRule type="cellIs" priority="7" dxfId="154" operator="equal" stopIfTrue="1">
      <formula>0</formula>
    </cfRule>
  </conditionalFormatting>
  <conditionalFormatting sqref="BE14">
    <cfRule type="expression" priority="6" dxfId="153" stopIfTrue="1">
      <formula>BE14="신"</formula>
    </cfRule>
  </conditionalFormatting>
  <conditionalFormatting sqref="BE14">
    <cfRule type="cellIs" priority="5" dxfId="154" operator="equal" stopIfTrue="1">
      <formula>0</formula>
    </cfRule>
  </conditionalFormatting>
  <conditionalFormatting sqref="BE7">
    <cfRule type="expression" priority="4" dxfId="153" stopIfTrue="1">
      <formula>BE7="신"</formula>
    </cfRule>
  </conditionalFormatting>
  <conditionalFormatting sqref="BE7">
    <cfRule type="cellIs" priority="3" dxfId="154" operator="equal" stopIfTrue="1">
      <formula>0</formula>
    </cfRule>
  </conditionalFormatting>
  <conditionalFormatting sqref="BE9">
    <cfRule type="expression" priority="2" dxfId="153" stopIfTrue="1">
      <formula>BE9="신"</formula>
    </cfRule>
  </conditionalFormatting>
  <conditionalFormatting sqref="BE9">
    <cfRule type="cellIs" priority="1" dxfId="154" operator="equal" stopIfTrue="1">
      <formula>0</formula>
    </cfRule>
  </conditionalFormatting>
  <dataValidations count="2">
    <dataValidation type="list" allowBlank="1" showInputMessage="1" showErrorMessage="1" sqref="AV5 R21 H5 H21 R5 AB21 AB5 AL5 AL21 AV21">
      <formula1>"누계,등반"</formula1>
    </dataValidation>
    <dataValidation type="list" allowBlank="1" showInputMessage="1" showErrorMessage="1" sqref="AV4 R20 H4 H20 R4 AB20 AB4 AL4 AL20 AV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5"/>
      <c r="D3" s="217" t="s">
        <v>29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227">
        <v>40909</v>
      </c>
      <c r="E5" s="228">
        <v>40916</v>
      </c>
      <c r="F5" s="228">
        <v>40923</v>
      </c>
      <c r="G5" s="228">
        <v>40930</v>
      </c>
      <c r="H5" s="228">
        <v>40937</v>
      </c>
      <c r="I5" s="228">
        <v>40944</v>
      </c>
      <c r="J5" s="228">
        <v>40951</v>
      </c>
      <c r="K5" s="228">
        <v>40958</v>
      </c>
      <c r="L5" s="228">
        <v>40965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9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72</v>
      </c>
      <c r="B7" s="2" t="s">
        <v>22</v>
      </c>
      <c r="C7" s="1">
        <f>COUNTIF(D7:BE7,"●")</f>
        <v>6</v>
      </c>
      <c r="D7" s="75" t="s">
        <v>110</v>
      </c>
      <c r="E7" s="75" t="s">
        <v>110</v>
      </c>
      <c r="F7" s="75" t="s">
        <v>110</v>
      </c>
      <c r="G7" s="75" t="s">
        <v>110</v>
      </c>
      <c r="H7" s="75" t="s">
        <v>110</v>
      </c>
      <c r="I7" s="75" t="s">
        <v>110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73</v>
      </c>
      <c r="B8" s="2" t="s">
        <v>22</v>
      </c>
      <c r="C8" s="1">
        <f>COUNTIF(D8:BE8,"●")</f>
        <v>5</v>
      </c>
      <c r="D8" s="75" t="s">
        <v>110</v>
      </c>
      <c r="E8" s="75" t="s">
        <v>110</v>
      </c>
      <c r="F8" s="75" t="s">
        <v>110</v>
      </c>
      <c r="G8" s="2"/>
      <c r="H8" s="75" t="s">
        <v>110</v>
      </c>
      <c r="I8" s="75" t="s">
        <v>110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74</v>
      </c>
      <c r="B9" s="2" t="s">
        <v>22</v>
      </c>
      <c r="C9" s="1">
        <f>COUNTIF(D9:BE9,"●")</f>
        <v>6</v>
      </c>
      <c r="D9" s="75" t="s">
        <v>110</v>
      </c>
      <c r="E9" s="75" t="s">
        <v>110</v>
      </c>
      <c r="F9" s="75" t="s">
        <v>110</v>
      </c>
      <c r="G9" s="75" t="s">
        <v>110</v>
      </c>
      <c r="H9" s="75" t="s">
        <v>110</v>
      </c>
      <c r="I9" s="75" t="s">
        <v>110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75</v>
      </c>
      <c r="B10" s="2" t="s">
        <v>22</v>
      </c>
      <c r="C10" s="1">
        <f>COUNTIF(D10:BE10,"●")</f>
        <v>5</v>
      </c>
      <c r="D10" s="75" t="s">
        <v>110</v>
      </c>
      <c r="E10" s="75" t="s">
        <v>110</v>
      </c>
      <c r="F10" s="75" t="s">
        <v>110</v>
      </c>
      <c r="G10" s="2"/>
      <c r="H10" s="75" t="s">
        <v>110</v>
      </c>
      <c r="I10" s="75" t="s">
        <v>110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108</v>
      </c>
      <c r="B11" s="2" t="s">
        <v>22</v>
      </c>
      <c r="C11" s="1">
        <f>COUNTIF(D11:BE11,"●")</f>
        <v>3</v>
      </c>
      <c r="D11" s="75" t="s">
        <v>110</v>
      </c>
      <c r="E11" s="75" t="s">
        <v>110</v>
      </c>
      <c r="F11" s="75" t="s">
        <v>110</v>
      </c>
      <c r="G11" s="2"/>
      <c r="H11" s="36"/>
      <c r="I11" s="36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 t="s">
        <v>210</v>
      </c>
      <c r="B12" s="2" t="s">
        <v>21</v>
      </c>
      <c r="C12" s="1">
        <f>COUNTIF(D12:BE12,"●")</f>
        <v>2</v>
      </c>
      <c r="D12" s="18"/>
      <c r="E12" s="18"/>
      <c r="F12" s="36"/>
      <c r="G12" s="75"/>
      <c r="H12" s="75" t="s">
        <v>110</v>
      </c>
      <c r="I12" s="75" t="s">
        <v>110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217" t="s">
        <v>7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2" ref="D17:AI17">COUNTIF(D20:D24,"●")</f>
        <v>3</v>
      </c>
      <c r="E17" s="1">
        <f t="shared" si="2"/>
        <v>3</v>
      </c>
      <c r="F17" s="1">
        <f t="shared" si="2"/>
        <v>3</v>
      </c>
      <c r="G17" s="1">
        <f t="shared" si="2"/>
        <v>2</v>
      </c>
      <c r="H17" s="1">
        <f t="shared" si="2"/>
        <v>3</v>
      </c>
      <c r="I17" s="1">
        <f t="shared" si="2"/>
        <v>3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2"/>
        <v>0</v>
      </c>
      <c r="Z17" s="1">
        <f t="shared" si="2"/>
        <v>0</v>
      </c>
      <c r="AA17" s="1">
        <f t="shared" si="2"/>
        <v>0</v>
      </c>
      <c r="AB17" s="1">
        <f t="shared" si="2"/>
        <v>0</v>
      </c>
      <c r="AC17" s="1">
        <f t="shared" si="2"/>
        <v>0</v>
      </c>
      <c r="AD17" s="1">
        <f t="shared" si="2"/>
        <v>0</v>
      </c>
      <c r="AE17" s="1">
        <f t="shared" si="2"/>
        <v>0</v>
      </c>
      <c r="AF17" s="1">
        <f t="shared" si="2"/>
        <v>0</v>
      </c>
      <c r="AG17" s="1">
        <f t="shared" si="2"/>
        <v>0</v>
      </c>
      <c r="AH17" s="1">
        <f t="shared" si="2"/>
        <v>0</v>
      </c>
      <c r="AI17" s="1">
        <f t="shared" si="2"/>
        <v>0</v>
      </c>
      <c r="AJ17" s="1">
        <f aca="true" t="shared" si="3" ref="AJ17:BE17">COUNTIF(AJ20:AJ24,"●")</f>
        <v>0</v>
      </c>
      <c r="AK17" s="1">
        <f t="shared" si="3"/>
        <v>0</v>
      </c>
      <c r="AL17" s="1">
        <f t="shared" si="3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f t="shared" si="3"/>
        <v>0</v>
      </c>
      <c r="AQ17" s="1">
        <f t="shared" si="3"/>
        <v>0</v>
      </c>
      <c r="AR17" s="1">
        <f t="shared" si="3"/>
        <v>0</v>
      </c>
      <c r="AS17" s="1">
        <f t="shared" si="3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  <c r="BC17" s="1">
        <f t="shared" si="3"/>
        <v>0</v>
      </c>
      <c r="BD17" s="1">
        <f t="shared" si="3"/>
        <v>0</v>
      </c>
      <c r="BE17" s="1">
        <f t="shared" si="3"/>
        <v>0</v>
      </c>
    </row>
    <row r="18" spans="1:57" ht="14.25" customHeight="1">
      <c r="A18" s="6" t="s">
        <v>9</v>
      </c>
      <c r="B18" s="5"/>
      <c r="C18" s="74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76</v>
      </c>
      <c r="B20" s="2" t="s">
        <v>22</v>
      </c>
      <c r="C20" s="1">
        <f>COUNTIF(D20:BE20,"●")</f>
        <v>6</v>
      </c>
      <c r="D20" s="75" t="s">
        <v>110</v>
      </c>
      <c r="E20" s="75" t="s">
        <v>110</v>
      </c>
      <c r="F20" s="75" t="s">
        <v>110</v>
      </c>
      <c r="G20" s="75" t="s">
        <v>110</v>
      </c>
      <c r="H20" s="75" t="s">
        <v>110</v>
      </c>
      <c r="I20" s="75" t="s">
        <v>110</v>
      </c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77</v>
      </c>
      <c r="B21" s="2" t="s">
        <v>22</v>
      </c>
      <c r="C21" s="1">
        <f>COUNTIF(D21:BE21,"●")</f>
        <v>5</v>
      </c>
      <c r="D21" s="75" t="s">
        <v>110</v>
      </c>
      <c r="E21" s="75" t="s">
        <v>110</v>
      </c>
      <c r="F21" s="75" t="s">
        <v>110</v>
      </c>
      <c r="G21" s="36"/>
      <c r="H21" s="75" t="s">
        <v>110</v>
      </c>
      <c r="I21" s="75" t="s">
        <v>110</v>
      </c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78</v>
      </c>
      <c r="B22" s="2" t="s">
        <v>22</v>
      </c>
      <c r="C22" s="1">
        <f>COUNTIF(D22:BE22,"●")</f>
        <v>6</v>
      </c>
      <c r="D22" s="75" t="s">
        <v>110</v>
      </c>
      <c r="E22" s="75" t="s">
        <v>110</v>
      </c>
      <c r="F22" s="75" t="s">
        <v>110</v>
      </c>
      <c r="G22" s="75" t="s">
        <v>110</v>
      </c>
      <c r="H22" s="75" t="s">
        <v>110</v>
      </c>
      <c r="I22" s="75" t="s">
        <v>110</v>
      </c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217" t="s">
        <v>30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4" ref="D28:AI28">COUNTIF(D31:D37,"●")</f>
        <v>5</v>
      </c>
      <c r="E28" s="1">
        <f t="shared" si="4"/>
        <v>5</v>
      </c>
      <c r="F28" s="1">
        <f t="shared" si="4"/>
        <v>3</v>
      </c>
      <c r="G28" s="1">
        <f t="shared" si="4"/>
        <v>2</v>
      </c>
      <c r="H28" s="1">
        <f t="shared" si="4"/>
        <v>5</v>
      </c>
      <c r="I28" s="1">
        <f t="shared" si="4"/>
        <v>5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1">
        <f t="shared" si="4"/>
        <v>0</v>
      </c>
      <c r="R28" s="1">
        <f t="shared" si="4"/>
        <v>0</v>
      </c>
      <c r="S28" s="1">
        <f t="shared" si="4"/>
        <v>0</v>
      </c>
      <c r="T28" s="1">
        <f t="shared" si="4"/>
        <v>0</v>
      </c>
      <c r="U28" s="1">
        <f t="shared" si="4"/>
        <v>0</v>
      </c>
      <c r="V28" s="1">
        <f t="shared" si="4"/>
        <v>0</v>
      </c>
      <c r="W28" s="1">
        <f t="shared" si="4"/>
        <v>0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B28" s="1">
        <f t="shared" si="4"/>
        <v>0</v>
      </c>
      <c r="AC28" s="1">
        <f t="shared" si="4"/>
        <v>0</v>
      </c>
      <c r="AD28" s="1">
        <f t="shared" si="4"/>
        <v>0</v>
      </c>
      <c r="AE28" s="1">
        <f t="shared" si="4"/>
        <v>0</v>
      </c>
      <c r="AF28" s="1">
        <f t="shared" si="4"/>
        <v>0</v>
      </c>
      <c r="AG28" s="1">
        <f t="shared" si="4"/>
        <v>0</v>
      </c>
      <c r="AH28" s="1">
        <f t="shared" si="4"/>
        <v>0</v>
      </c>
      <c r="AI28" s="1">
        <f t="shared" si="4"/>
        <v>0</v>
      </c>
      <c r="AJ28" s="1">
        <f aca="true" t="shared" si="5" ref="AJ28:BE28">COUNTIF(AJ31:AJ37,"●")</f>
        <v>0</v>
      </c>
      <c r="AK28" s="1">
        <f t="shared" si="5"/>
        <v>0</v>
      </c>
      <c r="AL28" s="1">
        <f t="shared" si="5"/>
        <v>0</v>
      </c>
      <c r="AM28" s="1">
        <f t="shared" si="5"/>
        <v>0</v>
      </c>
      <c r="AN28" s="1">
        <f t="shared" si="5"/>
        <v>0</v>
      </c>
      <c r="AO28" s="1">
        <f t="shared" si="5"/>
        <v>0</v>
      </c>
      <c r="AP28" s="1">
        <f t="shared" si="5"/>
        <v>0</v>
      </c>
      <c r="AQ28" s="1">
        <f t="shared" si="5"/>
        <v>0</v>
      </c>
      <c r="AR28" s="1">
        <f t="shared" si="5"/>
        <v>0</v>
      </c>
      <c r="AS28" s="1">
        <f t="shared" si="5"/>
        <v>0</v>
      </c>
      <c r="AT28" s="1">
        <f t="shared" si="5"/>
        <v>0</v>
      </c>
      <c r="AU28" s="1">
        <f t="shared" si="5"/>
        <v>0</v>
      </c>
      <c r="AV28" s="1">
        <f t="shared" si="5"/>
        <v>0</v>
      </c>
      <c r="AW28" s="1">
        <f t="shared" si="5"/>
        <v>0</v>
      </c>
      <c r="AX28" s="1">
        <f t="shared" si="5"/>
        <v>0</v>
      </c>
      <c r="AY28" s="1">
        <f t="shared" si="5"/>
        <v>0</v>
      </c>
      <c r="AZ28" s="1">
        <f t="shared" si="5"/>
        <v>0</v>
      </c>
      <c r="BA28" s="1">
        <f t="shared" si="5"/>
        <v>0</v>
      </c>
      <c r="BB28" s="1">
        <f t="shared" si="5"/>
        <v>0</v>
      </c>
      <c r="BC28" s="1">
        <f t="shared" si="5"/>
        <v>0</v>
      </c>
      <c r="BD28" s="1">
        <f t="shared" si="5"/>
        <v>0</v>
      </c>
      <c r="BE28" s="1">
        <f t="shared" si="5"/>
        <v>0</v>
      </c>
    </row>
    <row r="29" spans="1:57" ht="16.5">
      <c r="A29" s="6" t="s">
        <v>9</v>
      </c>
      <c r="B29" s="6"/>
      <c r="C29" s="65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79</v>
      </c>
      <c r="B31" s="2" t="s">
        <v>22</v>
      </c>
      <c r="C31" s="1">
        <f>COUNTIF(D31:BE31,"●")</f>
        <v>6</v>
      </c>
      <c r="D31" s="75" t="s">
        <v>110</v>
      </c>
      <c r="E31" s="75" t="s">
        <v>110</v>
      </c>
      <c r="F31" s="75" t="s">
        <v>110</v>
      </c>
      <c r="G31" s="75" t="s">
        <v>110</v>
      </c>
      <c r="H31" s="75" t="s">
        <v>110</v>
      </c>
      <c r="I31" s="75" t="s">
        <v>110</v>
      </c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80</v>
      </c>
      <c r="B32" s="2" t="s">
        <v>22</v>
      </c>
      <c r="C32" s="1">
        <f>COUNTIF(D32:BE32,"●")</f>
        <v>4</v>
      </c>
      <c r="D32" s="75" t="s">
        <v>110</v>
      </c>
      <c r="E32" s="75" t="s">
        <v>110</v>
      </c>
      <c r="F32" s="36"/>
      <c r="G32" s="2"/>
      <c r="H32" s="75" t="s">
        <v>110</v>
      </c>
      <c r="I32" s="75" t="s">
        <v>110</v>
      </c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81</v>
      </c>
      <c r="B33" s="2" t="s">
        <v>22</v>
      </c>
      <c r="C33" s="1">
        <f>COUNTIF(D33:BE33,"●")</f>
        <v>4</v>
      </c>
      <c r="D33" s="75" t="s">
        <v>110</v>
      </c>
      <c r="E33" s="75" t="s">
        <v>110</v>
      </c>
      <c r="F33" s="36"/>
      <c r="G33" s="36"/>
      <c r="H33" s="75" t="s">
        <v>110</v>
      </c>
      <c r="I33" s="75" t="s">
        <v>110</v>
      </c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82</v>
      </c>
      <c r="B34" s="2" t="s">
        <v>22</v>
      </c>
      <c r="C34" s="1">
        <f>COUNTIF(D34:BE34,"●")</f>
        <v>6</v>
      </c>
      <c r="D34" s="75" t="s">
        <v>110</v>
      </c>
      <c r="E34" s="75" t="s">
        <v>110</v>
      </c>
      <c r="F34" s="75" t="s">
        <v>110</v>
      </c>
      <c r="G34" s="75" t="s">
        <v>110</v>
      </c>
      <c r="H34" s="75" t="s">
        <v>110</v>
      </c>
      <c r="I34" s="75" t="s">
        <v>110</v>
      </c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83</v>
      </c>
      <c r="B35" s="2" t="s">
        <v>22</v>
      </c>
      <c r="C35" s="1">
        <f>COUNTIF(D35:BE35,"●")</f>
        <v>5</v>
      </c>
      <c r="D35" s="75" t="s">
        <v>110</v>
      </c>
      <c r="E35" s="75" t="s">
        <v>110</v>
      </c>
      <c r="F35" s="75" t="s">
        <v>110</v>
      </c>
      <c r="G35" s="2"/>
      <c r="H35" s="75" t="s">
        <v>110</v>
      </c>
      <c r="I35" s="75" t="s">
        <v>110</v>
      </c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53" stopIfTrue="1">
      <formula>B7="신"</formula>
    </cfRule>
    <cfRule type="expression" priority="7" dxfId="154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54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53" stopIfTrue="1">
      <formula>B7="신"</formula>
    </cfRule>
  </conditionalFormatting>
  <conditionalFormatting sqref="G7">
    <cfRule type="cellIs" priority="5" dxfId="154" operator="equal" stopIfTrue="1">
      <formula>0</formula>
    </cfRule>
  </conditionalFormatting>
  <conditionalFormatting sqref="G20">
    <cfRule type="cellIs" priority="4" dxfId="154" operator="equal" stopIfTrue="1">
      <formula>0</formula>
    </cfRule>
  </conditionalFormatting>
  <conditionalFormatting sqref="G22">
    <cfRule type="cellIs" priority="3" dxfId="154" operator="equal" stopIfTrue="1">
      <formula>0</formula>
    </cfRule>
  </conditionalFormatting>
  <conditionalFormatting sqref="I7:I12">
    <cfRule type="cellIs" priority="2" dxfId="154" operator="equal" stopIfTrue="1">
      <formula>0</formula>
    </cfRule>
  </conditionalFormatting>
  <conditionalFormatting sqref="I20">
    <cfRule type="expression" priority="1" dxfId="153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9</v>
      </c>
      <c r="C3" s="65"/>
      <c r="D3" s="217" t="s">
        <v>34</v>
      </c>
      <c r="E3" s="217"/>
      <c r="F3" s="217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227">
        <v>40909</v>
      </c>
      <c r="E5" s="228">
        <v>40916</v>
      </c>
      <c r="F5" s="228">
        <v>40923</v>
      </c>
      <c r="G5" s="228">
        <v>40930</v>
      </c>
      <c r="H5" s="228">
        <v>40937</v>
      </c>
      <c r="I5" s="228">
        <v>40944</v>
      </c>
      <c r="J5" s="228">
        <v>40951</v>
      </c>
      <c r="K5" s="228">
        <v>40958</v>
      </c>
      <c r="L5" s="228">
        <v>40965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114</v>
      </c>
      <c r="B7" s="53" t="s">
        <v>21</v>
      </c>
      <c r="C7" s="1">
        <f aca="true" t="shared" si="2" ref="C7:C15">COUNTIF(D7:BE7,"●")</f>
        <v>5</v>
      </c>
      <c r="D7" s="75" t="s">
        <v>110</v>
      </c>
      <c r="E7" s="75" t="s">
        <v>110</v>
      </c>
      <c r="F7" s="75" t="s">
        <v>110</v>
      </c>
      <c r="G7" s="2"/>
      <c r="H7" s="75" t="s">
        <v>110</v>
      </c>
      <c r="I7" s="75" t="s">
        <v>110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115</v>
      </c>
      <c r="B8" s="53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116</v>
      </c>
      <c r="B9" s="53" t="s">
        <v>21</v>
      </c>
      <c r="C9" s="1">
        <f t="shared" si="2"/>
        <v>5</v>
      </c>
      <c r="D9" s="75" t="s">
        <v>110</v>
      </c>
      <c r="E9" s="75" t="s">
        <v>110</v>
      </c>
      <c r="F9" s="75" t="s">
        <v>110</v>
      </c>
      <c r="G9" s="2"/>
      <c r="H9" s="75" t="s">
        <v>110</v>
      </c>
      <c r="I9" s="75" t="s">
        <v>110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117</v>
      </c>
      <c r="B10" s="53" t="s">
        <v>21</v>
      </c>
      <c r="C10" s="1">
        <f t="shared" si="2"/>
        <v>5</v>
      </c>
      <c r="D10" s="75" t="s">
        <v>110</v>
      </c>
      <c r="E10" s="75" t="s">
        <v>110</v>
      </c>
      <c r="F10" s="75" t="s">
        <v>110</v>
      </c>
      <c r="G10" s="2"/>
      <c r="H10" s="75" t="s">
        <v>110</v>
      </c>
      <c r="I10" s="75" t="s">
        <v>110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118</v>
      </c>
      <c r="B11" s="53" t="s">
        <v>21</v>
      </c>
      <c r="C11" s="1">
        <f t="shared" si="2"/>
        <v>6</v>
      </c>
      <c r="D11" s="75" t="s">
        <v>110</v>
      </c>
      <c r="E11" s="75" t="s">
        <v>110</v>
      </c>
      <c r="F11" s="75" t="s">
        <v>110</v>
      </c>
      <c r="G11" s="75" t="s">
        <v>110</v>
      </c>
      <c r="H11" s="75" t="s">
        <v>110</v>
      </c>
      <c r="I11" s="75" t="s">
        <v>110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119</v>
      </c>
      <c r="B12" s="53" t="s">
        <v>21</v>
      </c>
      <c r="C12" s="1">
        <f t="shared" si="2"/>
        <v>6</v>
      </c>
      <c r="D12" s="75" t="s">
        <v>110</v>
      </c>
      <c r="E12" s="75" t="s">
        <v>110</v>
      </c>
      <c r="F12" s="75" t="s">
        <v>110</v>
      </c>
      <c r="G12" s="75" t="s">
        <v>110</v>
      </c>
      <c r="H12" s="75" t="s">
        <v>110</v>
      </c>
      <c r="I12" s="75" t="s">
        <v>110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120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159</v>
      </c>
      <c r="B14" s="31" t="s">
        <v>21</v>
      </c>
      <c r="C14" s="1">
        <f t="shared" si="2"/>
        <v>1</v>
      </c>
      <c r="D14" s="2"/>
      <c r="E14" s="75" t="s">
        <v>110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 t="s">
        <v>212</v>
      </c>
      <c r="B15" s="31" t="s">
        <v>21</v>
      </c>
      <c r="C15" s="1">
        <f t="shared" si="2"/>
        <v>1</v>
      </c>
      <c r="D15" s="2"/>
      <c r="E15" s="2"/>
      <c r="F15" s="2"/>
      <c r="G15" s="2"/>
      <c r="H15" s="2"/>
      <c r="I15" s="75" t="s">
        <v>110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8</v>
      </c>
      <c r="C18" s="65"/>
      <c r="D18" s="217" t="s">
        <v>34</v>
      </c>
      <c r="E18" s="217"/>
      <c r="F18" s="21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219"/>
      <c r="E20" s="219"/>
      <c r="F20" s="21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121</v>
      </c>
      <c r="B22" s="53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5" t="s">
        <v>110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122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123</v>
      </c>
      <c r="B24" s="53" t="s">
        <v>21</v>
      </c>
      <c r="C24" s="1">
        <f t="shared" si="5"/>
        <v>2</v>
      </c>
      <c r="D24" s="18"/>
      <c r="E24" s="2"/>
      <c r="F24" s="75" t="s">
        <v>110</v>
      </c>
      <c r="G24" s="2"/>
      <c r="H24" s="2"/>
      <c r="I24" s="75" t="s">
        <v>110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124</v>
      </c>
      <c r="B25" s="53" t="s">
        <v>21</v>
      </c>
      <c r="C25" s="1">
        <f t="shared" si="5"/>
        <v>6</v>
      </c>
      <c r="D25" s="75" t="s">
        <v>110</v>
      </c>
      <c r="E25" s="75" t="s">
        <v>110</v>
      </c>
      <c r="F25" s="75" t="s">
        <v>110</v>
      </c>
      <c r="G25" s="75" t="s">
        <v>110</v>
      </c>
      <c r="H25" s="75" t="s">
        <v>110</v>
      </c>
      <c r="I25" s="75" t="s">
        <v>110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125</v>
      </c>
      <c r="B26" s="53" t="s">
        <v>21</v>
      </c>
      <c r="C26" s="1">
        <f t="shared" si="5"/>
        <v>5</v>
      </c>
      <c r="D26" s="75" t="s">
        <v>110</v>
      </c>
      <c r="E26" s="75" t="s">
        <v>110</v>
      </c>
      <c r="F26" s="75" t="s">
        <v>110</v>
      </c>
      <c r="G26" s="2"/>
      <c r="H26" s="75" t="s">
        <v>110</v>
      </c>
      <c r="I26" s="75" t="s">
        <v>110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126</v>
      </c>
      <c r="B27" s="53" t="s">
        <v>21</v>
      </c>
      <c r="C27" s="1">
        <f t="shared" si="5"/>
        <v>3</v>
      </c>
      <c r="D27" s="75" t="s">
        <v>110</v>
      </c>
      <c r="E27" s="75" t="s">
        <v>110</v>
      </c>
      <c r="F27" s="75" t="s">
        <v>110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127</v>
      </c>
      <c r="B28" s="53" t="s">
        <v>21</v>
      </c>
      <c r="C28" s="1">
        <f t="shared" si="5"/>
        <v>2</v>
      </c>
      <c r="D28" s="75" t="s">
        <v>110</v>
      </c>
      <c r="E28" s="2"/>
      <c r="F28" s="75" t="s">
        <v>110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 t="s">
        <v>213</v>
      </c>
      <c r="B29" s="53" t="s">
        <v>21</v>
      </c>
      <c r="C29" s="1">
        <f t="shared" si="5"/>
        <v>1</v>
      </c>
      <c r="D29" s="2"/>
      <c r="E29" s="2"/>
      <c r="F29" s="2"/>
      <c r="G29" s="2"/>
      <c r="H29" s="2"/>
      <c r="I29" s="75" t="s">
        <v>110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68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217" t="s">
        <v>34</v>
      </c>
      <c r="E33" s="217"/>
      <c r="F33" s="217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218"/>
      <c r="E35" s="218"/>
      <c r="F35" s="21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129</v>
      </c>
      <c r="B37" s="53" t="s">
        <v>21</v>
      </c>
      <c r="C37" s="1">
        <f>COUNTIF(D37:BE37,"●")</f>
        <v>6</v>
      </c>
      <c r="D37" s="75" t="s">
        <v>110</v>
      </c>
      <c r="E37" s="75" t="s">
        <v>110</v>
      </c>
      <c r="F37" s="75" t="s">
        <v>110</v>
      </c>
      <c r="G37" s="75" t="s">
        <v>110</v>
      </c>
      <c r="H37" s="75" t="s">
        <v>110</v>
      </c>
      <c r="I37" s="75" t="s">
        <v>110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130</v>
      </c>
      <c r="B38" s="53" t="s">
        <v>21</v>
      </c>
      <c r="C38" s="1">
        <f>COUNTIF(D38:BE38,"●")</f>
        <v>6</v>
      </c>
      <c r="D38" s="75" t="s">
        <v>110</v>
      </c>
      <c r="E38" s="75" t="s">
        <v>110</v>
      </c>
      <c r="F38" s="75" t="s">
        <v>110</v>
      </c>
      <c r="G38" s="75" t="s">
        <v>110</v>
      </c>
      <c r="H38" s="75" t="s">
        <v>110</v>
      </c>
      <c r="I38" s="75" t="s">
        <v>110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131</v>
      </c>
      <c r="B39" s="53" t="s">
        <v>21</v>
      </c>
      <c r="C39" s="1">
        <f>COUNTIF(D39:BE39,"●")</f>
        <v>5</v>
      </c>
      <c r="D39" s="75" t="s">
        <v>110</v>
      </c>
      <c r="E39" s="75" t="s">
        <v>110</v>
      </c>
      <c r="F39" s="75" t="s">
        <v>110</v>
      </c>
      <c r="G39" s="75" t="s">
        <v>110</v>
      </c>
      <c r="H39" s="75" t="s">
        <v>110</v>
      </c>
      <c r="I39" s="7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132</v>
      </c>
      <c r="B40" s="53" t="s">
        <v>21</v>
      </c>
      <c r="C40" s="1">
        <f>COUNTIF(D40:BE40,"●")</f>
        <v>6</v>
      </c>
      <c r="D40" s="75" t="s">
        <v>110</v>
      </c>
      <c r="E40" s="75" t="s">
        <v>110</v>
      </c>
      <c r="F40" s="75" t="s">
        <v>110</v>
      </c>
      <c r="G40" s="75" t="s">
        <v>110</v>
      </c>
      <c r="H40" s="75" t="s">
        <v>110</v>
      </c>
      <c r="I40" s="75" t="s">
        <v>110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133</v>
      </c>
      <c r="B41" s="53" t="s">
        <v>21</v>
      </c>
      <c r="C41" s="1">
        <f>COUNTIF(D41:BE41,"●")</f>
        <v>4</v>
      </c>
      <c r="D41" s="18"/>
      <c r="E41" s="75" t="s">
        <v>110</v>
      </c>
      <c r="F41" s="2"/>
      <c r="G41" s="75" t="s">
        <v>110</v>
      </c>
      <c r="H41" s="75" t="s">
        <v>110</v>
      </c>
      <c r="I41" s="75" t="s">
        <v>110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217" t="s">
        <v>34</v>
      </c>
      <c r="E46" s="217"/>
      <c r="F46" s="217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219"/>
      <c r="E48" s="219"/>
      <c r="F48" s="219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134</v>
      </c>
      <c r="B50" s="53" t="s">
        <v>21</v>
      </c>
      <c r="C50" s="1">
        <f aca="true" t="shared" si="10" ref="C50:C57">COUNTIF(D50:BE50,"●")</f>
        <v>4</v>
      </c>
      <c r="D50" s="75" t="s">
        <v>110</v>
      </c>
      <c r="E50" s="2"/>
      <c r="F50" s="75" t="s">
        <v>110</v>
      </c>
      <c r="H50" s="75" t="s">
        <v>110</v>
      </c>
      <c r="I50" s="75" t="s">
        <v>110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135</v>
      </c>
      <c r="B51" s="53" t="s">
        <v>21</v>
      </c>
      <c r="C51" s="1">
        <f t="shared" si="10"/>
        <v>1</v>
      </c>
      <c r="D51" s="18"/>
      <c r="E51" s="2"/>
      <c r="F51" s="2"/>
      <c r="H51" s="75" t="s">
        <v>110</v>
      </c>
      <c r="I51" s="7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136</v>
      </c>
      <c r="B52" s="53" t="s">
        <v>21</v>
      </c>
      <c r="C52" s="1">
        <f t="shared" si="10"/>
        <v>1</v>
      </c>
      <c r="D52" s="18"/>
      <c r="E52" s="2"/>
      <c r="F52" s="2"/>
      <c r="H52" s="75" t="s">
        <v>110</v>
      </c>
      <c r="I52" s="7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137</v>
      </c>
      <c r="B53" s="53" t="s">
        <v>21</v>
      </c>
      <c r="C53" s="1">
        <f t="shared" si="10"/>
        <v>4</v>
      </c>
      <c r="D53" s="75" t="s">
        <v>110</v>
      </c>
      <c r="E53" s="75" t="s">
        <v>110</v>
      </c>
      <c r="F53" s="75" t="s">
        <v>110</v>
      </c>
      <c r="H53" s="75" t="s">
        <v>110</v>
      </c>
      <c r="I53" s="7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138</v>
      </c>
      <c r="B54" s="53" t="s">
        <v>21</v>
      </c>
      <c r="C54" s="1">
        <f t="shared" si="10"/>
        <v>5</v>
      </c>
      <c r="D54" s="75" t="s">
        <v>110</v>
      </c>
      <c r="E54" s="75" t="s">
        <v>110</v>
      </c>
      <c r="F54" s="75" t="s">
        <v>110</v>
      </c>
      <c r="H54" s="75" t="s">
        <v>110</v>
      </c>
      <c r="I54" s="75" t="s">
        <v>110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139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53" stopIfTrue="1">
      <formula>B7="신"</formula>
    </cfRule>
    <cfRule type="expression" priority="70" dxfId="154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53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54" operator="equal" stopIfTrue="1">
      <formula>0</formula>
    </cfRule>
  </conditionalFormatting>
  <conditionalFormatting sqref="H50">
    <cfRule type="cellIs" priority="27" dxfId="154" operator="equal" stopIfTrue="1">
      <formula>0</formula>
    </cfRule>
  </conditionalFormatting>
  <conditionalFormatting sqref="H50">
    <cfRule type="expression" priority="26" dxfId="153" stopIfTrue="1">
      <formula>H50="신"</formula>
    </cfRule>
  </conditionalFormatting>
  <conditionalFormatting sqref="H53">
    <cfRule type="cellIs" priority="25" dxfId="154" operator="equal" stopIfTrue="1">
      <formula>0</formula>
    </cfRule>
  </conditionalFormatting>
  <conditionalFormatting sqref="H53">
    <cfRule type="expression" priority="24" dxfId="153" stopIfTrue="1">
      <formula>H53="신"</formula>
    </cfRule>
  </conditionalFormatting>
  <conditionalFormatting sqref="H54">
    <cfRule type="cellIs" priority="23" dxfId="154" operator="equal" stopIfTrue="1">
      <formula>0</formula>
    </cfRule>
  </conditionalFormatting>
  <conditionalFormatting sqref="H54">
    <cfRule type="expression" priority="22" dxfId="153" stopIfTrue="1">
      <formula>H54="신"</formula>
    </cfRule>
  </conditionalFormatting>
  <conditionalFormatting sqref="H51">
    <cfRule type="cellIs" priority="21" dxfId="154" operator="equal" stopIfTrue="1">
      <formula>0</formula>
    </cfRule>
  </conditionalFormatting>
  <conditionalFormatting sqref="H51">
    <cfRule type="expression" priority="20" dxfId="153" stopIfTrue="1">
      <formula>H51="신"</formula>
    </cfRule>
  </conditionalFormatting>
  <conditionalFormatting sqref="H52">
    <cfRule type="cellIs" priority="19" dxfId="154" operator="equal" stopIfTrue="1">
      <formula>0</formula>
    </cfRule>
  </conditionalFormatting>
  <conditionalFormatting sqref="H52">
    <cfRule type="expression" priority="18" dxfId="153" stopIfTrue="1">
      <formula>H52="신"</formula>
    </cfRule>
  </conditionalFormatting>
  <conditionalFormatting sqref="I7:I12">
    <cfRule type="cellIs" priority="17" dxfId="154" operator="equal" stopIfTrue="1">
      <formula>0</formula>
    </cfRule>
  </conditionalFormatting>
  <conditionalFormatting sqref="I15">
    <cfRule type="cellIs" priority="16" dxfId="154" operator="equal" stopIfTrue="1">
      <formula>0</formula>
    </cfRule>
  </conditionalFormatting>
  <conditionalFormatting sqref="I25:I26">
    <cfRule type="cellIs" priority="15" dxfId="154" operator="equal" stopIfTrue="1">
      <formula>0</formula>
    </cfRule>
  </conditionalFormatting>
  <conditionalFormatting sqref="I22">
    <cfRule type="cellIs" priority="14" dxfId="154" operator="equal" stopIfTrue="1">
      <formula>0</formula>
    </cfRule>
  </conditionalFormatting>
  <conditionalFormatting sqref="I24">
    <cfRule type="cellIs" priority="13" dxfId="154" operator="equal" stopIfTrue="1">
      <formula>0</formula>
    </cfRule>
  </conditionalFormatting>
  <conditionalFormatting sqref="I29">
    <cfRule type="cellIs" priority="12" dxfId="154" operator="equal" stopIfTrue="1">
      <formula>0</formula>
    </cfRule>
  </conditionalFormatting>
  <conditionalFormatting sqref="I37:I41">
    <cfRule type="cellIs" priority="11" dxfId="154" operator="equal" stopIfTrue="1">
      <formula>0</formula>
    </cfRule>
  </conditionalFormatting>
  <conditionalFormatting sqref="I50">
    <cfRule type="cellIs" priority="10" dxfId="154" operator="equal" stopIfTrue="1">
      <formula>0</formula>
    </cfRule>
  </conditionalFormatting>
  <conditionalFormatting sqref="I50">
    <cfRule type="expression" priority="9" dxfId="153" stopIfTrue="1">
      <formula>I50="신"</formula>
    </cfRule>
  </conditionalFormatting>
  <conditionalFormatting sqref="I53">
    <cfRule type="cellIs" priority="8" dxfId="154" operator="equal" stopIfTrue="1">
      <formula>0</formula>
    </cfRule>
  </conditionalFormatting>
  <conditionalFormatting sqref="I53">
    <cfRule type="expression" priority="7" dxfId="153" stopIfTrue="1">
      <formula>I53="신"</formula>
    </cfRule>
  </conditionalFormatting>
  <conditionalFormatting sqref="I54">
    <cfRule type="cellIs" priority="6" dxfId="154" operator="equal" stopIfTrue="1">
      <formula>0</formula>
    </cfRule>
  </conditionalFormatting>
  <conditionalFormatting sqref="I54">
    <cfRule type="expression" priority="5" dxfId="153" stopIfTrue="1">
      <formula>I54="신"</formula>
    </cfRule>
  </conditionalFormatting>
  <conditionalFormatting sqref="I51">
    <cfRule type="cellIs" priority="4" dxfId="154" operator="equal" stopIfTrue="1">
      <formula>0</formula>
    </cfRule>
  </conditionalFormatting>
  <conditionalFormatting sqref="I51">
    <cfRule type="expression" priority="3" dxfId="153" stopIfTrue="1">
      <formula>I51="신"</formula>
    </cfRule>
  </conditionalFormatting>
  <conditionalFormatting sqref="I52">
    <cfRule type="cellIs" priority="2" dxfId="154" operator="equal" stopIfTrue="1">
      <formula>0</formula>
    </cfRule>
  </conditionalFormatting>
  <conditionalFormatting sqref="I52">
    <cfRule type="expression" priority="1" dxfId="153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6</v>
      </c>
      <c r="C3" s="65"/>
      <c r="D3" s="217" t="s">
        <v>36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140</v>
      </c>
      <c r="B7" s="2" t="s">
        <v>22</v>
      </c>
      <c r="C7" s="1">
        <f aca="true" t="shared" si="2" ref="C7:C12">COUNTIF(D7:BE7,"●")</f>
        <v>1</v>
      </c>
      <c r="D7" s="75"/>
      <c r="E7" s="2"/>
      <c r="F7" s="2"/>
      <c r="G7" s="2"/>
      <c r="H7" s="2"/>
      <c r="I7" s="75" t="s">
        <v>110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50</v>
      </c>
      <c r="B8" s="2" t="s">
        <v>22</v>
      </c>
      <c r="C8" s="1">
        <f t="shared" si="2"/>
        <v>5</v>
      </c>
      <c r="D8" s="75" t="s">
        <v>143</v>
      </c>
      <c r="E8" s="75" t="s">
        <v>110</v>
      </c>
      <c r="F8" s="75" t="s">
        <v>110</v>
      </c>
      <c r="G8" s="2"/>
      <c r="H8" s="75" t="s">
        <v>110</v>
      </c>
      <c r="I8" s="75" t="s">
        <v>110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141</v>
      </c>
      <c r="B9" s="2" t="s">
        <v>22</v>
      </c>
      <c r="C9" s="1">
        <f t="shared" si="2"/>
        <v>6</v>
      </c>
      <c r="D9" s="75" t="s">
        <v>143</v>
      </c>
      <c r="E9" s="75" t="s">
        <v>110</v>
      </c>
      <c r="F9" s="75" t="s">
        <v>110</v>
      </c>
      <c r="G9" s="75" t="s">
        <v>110</v>
      </c>
      <c r="H9" s="75" t="s">
        <v>110</v>
      </c>
      <c r="I9" s="75" t="s">
        <v>110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102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142</v>
      </c>
      <c r="B11" s="2" t="s">
        <v>22</v>
      </c>
      <c r="C11" s="1">
        <f t="shared" si="2"/>
        <v>6</v>
      </c>
      <c r="D11" s="75" t="s">
        <v>143</v>
      </c>
      <c r="E11" s="75" t="s">
        <v>110</v>
      </c>
      <c r="F11" s="75" t="s">
        <v>110</v>
      </c>
      <c r="G11" s="75" t="s">
        <v>110</v>
      </c>
      <c r="H11" s="75" t="s">
        <v>110</v>
      </c>
      <c r="I11" s="75" t="s">
        <v>110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 t="s">
        <v>216</v>
      </c>
      <c r="B12" s="2" t="s">
        <v>22</v>
      </c>
      <c r="C12" s="1">
        <f t="shared" si="2"/>
        <v>4</v>
      </c>
      <c r="D12" s="2"/>
      <c r="E12" s="75" t="s">
        <v>110</v>
      </c>
      <c r="F12" s="75" t="s">
        <v>110</v>
      </c>
      <c r="G12" s="2"/>
      <c r="H12" s="75" t="s">
        <v>110</v>
      </c>
      <c r="I12" s="75" t="s">
        <v>110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144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217" t="s">
        <v>36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145</v>
      </c>
      <c r="B20" s="2" t="s">
        <v>22</v>
      </c>
      <c r="C20" s="1">
        <f>COUNTIF(D20:BE20,"●")</f>
        <v>2</v>
      </c>
      <c r="D20" s="18"/>
      <c r="E20" s="75" t="s">
        <v>110</v>
      </c>
      <c r="F20" s="2"/>
      <c r="G20" s="2"/>
      <c r="H20" s="2"/>
      <c r="I20" s="75" t="s">
        <v>110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146</v>
      </c>
      <c r="B21" s="2" t="s">
        <v>22</v>
      </c>
      <c r="C21" s="1">
        <f>COUNTIF(D21:BE21,"●")</f>
        <v>2</v>
      </c>
      <c r="D21" s="18"/>
      <c r="E21" s="75" t="s">
        <v>110</v>
      </c>
      <c r="F21" s="2"/>
      <c r="G21" s="2"/>
      <c r="H21" s="2"/>
      <c r="I21" s="75" t="s">
        <v>110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148</v>
      </c>
      <c r="B23" s="2" t="s">
        <v>22</v>
      </c>
      <c r="C23" s="1">
        <f>COUNTIF(D23:BE23,"●")</f>
        <v>2</v>
      </c>
      <c r="D23" s="18"/>
      <c r="E23" s="75" t="s">
        <v>110</v>
      </c>
      <c r="F23" s="33"/>
      <c r="G23" s="2"/>
      <c r="H23" s="2"/>
      <c r="I23" s="75" t="s">
        <v>110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149</v>
      </c>
      <c r="B24" s="2" t="s">
        <v>22</v>
      </c>
      <c r="C24" s="1">
        <f>COUNTIF(D24:BE24,"●")</f>
        <v>3</v>
      </c>
      <c r="D24" s="75" t="s">
        <v>143</v>
      </c>
      <c r="E24" s="75" t="s">
        <v>110</v>
      </c>
      <c r="F24" s="75" t="s">
        <v>110</v>
      </c>
      <c r="G24" s="2"/>
      <c r="H24" s="2"/>
      <c r="I24" s="75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217" t="s">
        <v>36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150</v>
      </c>
      <c r="B33" s="2" t="s">
        <v>22</v>
      </c>
      <c r="C33" s="1">
        <f aca="true" t="shared" si="7" ref="C33:C39">COUNTIF(D33:BE33,"●")</f>
        <v>6</v>
      </c>
      <c r="D33" s="75" t="s">
        <v>143</v>
      </c>
      <c r="E33" s="75" t="s">
        <v>110</v>
      </c>
      <c r="F33" s="75" t="s">
        <v>110</v>
      </c>
      <c r="G33" s="75" t="s">
        <v>110</v>
      </c>
      <c r="H33" s="75" t="s">
        <v>110</v>
      </c>
      <c r="I33" s="75" t="s">
        <v>110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151</v>
      </c>
      <c r="B34" s="2" t="s">
        <v>22</v>
      </c>
      <c r="C34" s="1">
        <f t="shared" si="7"/>
        <v>6</v>
      </c>
      <c r="D34" s="75" t="s">
        <v>143</v>
      </c>
      <c r="E34" s="75" t="s">
        <v>110</v>
      </c>
      <c r="F34" s="75" t="s">
        <v>110</v>
      </c>
      <c r="G34" s="75" t="s">
        <v>110</v>
      </c>
      <c r="H34" s="75" t="s">
        <v>110</v>
      </c>
      <c r="I34" s="75" t="s">
        <v>110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104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152</v>
      </c>
      <c r="B36" s="2" t="s">
        <v>22</v>
      </c>
      <c r="C36" s="1">
        <f t="shared" si="7"/>
        <v>5</v>
      </c>
      <c r="D36" s="75" t="s">
        <v>143</v>
      </c>
      <c r="E36" s="75" t="s">
        <v>110</v>
      </c>
      <c r="F36" s="75" t="s">
        <v>110</v>
      </c>
      <c r="G36" s="2"/>
      <c r="H36" s="75" t="s">
        <v>110</v>
      </c>
      <c r="I36" s="75" t="s">
        <v>110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153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57</v>
      </c>
      <c r="B38" s="2" t="s">
        <v>22</v>
      </c>
      <c r="C38" s="1">
        <f t="shared" si="7"/>
        <v>2</v>
      </c>
      <c r="D38" s="75" t="s">
        <v>143</v>
      </c>
      <c r="E38" s="2"/>
      <c r="F38" s="2"/>
      <c r="G38" s="2"/>
      <c r="H38" s="75" t="s">
        <v>110</v>
      </c>
      <c r="I38" s="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154</v>
      </c>
      <c r="B39" s="2" t="s">
        <v>22</v>
      </c>
      <c r="C39" s="1">
        <f t="shared" si="7"/>
        <v>5</v>
      </c>
      <c r="D39" s="75" t="s">
        <v>143</v>
      </c>
      <c r="E39" s="75" t="s">
        <v>110</v>
      </c>
      <c r="F39" s="75" t="s">
        <v>110</v>
      </c>
      <c r="G39" s="2"/>
      <c r="H39" s="75" t="s">
        <v>110</v>
      </c>
      <c r="I39" s="75" t="s">
        <v>110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53" stopIfTrue="1">
      <formula>B7="신"</formula>
    </cfRule>
    <cfRule type="expression" priority="47" dxfId="154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53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54" operator="equal" stopIfTrue="1">
      <formula>0</formula>
    </cfRule>
  </conditionalFormatting>
  <conditionalFormatting sqref="E23">
    <cfRule type="cellIs" priority="35" dxfId="154" operator="equal" stopIfTrue="1">
      <formula>0</formula>
    </cfRule>
  </conditionalFormatting>
  <conditionalFormatting sqref="E24">
    <cfRule type="cellIs" priority="34" dxfId="154" operator="equal" stopIfTrue="1">
      <formula>0</formula>
    </cfRule>
  </conditionalFormatting>
  <conditionalFormatting sqref="E33:E34">
    <cfRule type="cellIs" priority="33" dxfId="154" operator="equal" stopIfTrue="1">
      <formula>0</formula>
    </cfRule>
  </conditionalFormatting>
  <conditionalFormatting sqref="F36">
    <cfRule type="cellIs" priority="32" dxfId="154" operator="equal" stopIfTrue="1">
      <formula>0</formula>
    </cfRule>
  </conditionalFormatting>
  <conditionalFormatting sqref="E36">
    <cfRule type="cellIs" priority="31" dxfId="154" operator="equal" stopIfTrue="1">
      <formula>0</formula>
    </cfRule>
  </conditionalFormatting>
  <conditionalFormatting sqref="E39">
    <cfRule type="cellIs" priority="30" dxfId="154" operator="equal" stopIfTrue="1">
      <formula>0</formula>
    </cfRule>
  </conditionalFormatting>
  <conditionalFormatting sqref="F8:F11">
    <cfRule type="cellIs" priority="29" dxfId="154" operator="equal" stopIfTrue="1">
      <formula>0</formula>
    </cfRule>
  </conditionalFormatting>
  <conditionalFormatting sqref="F24">
    <cfRule type="expression" priority="28" dxfId="153" stopIfTrue="1">
      <formula>F24="신"</formula>
    </cfRule>
  </conditionalFormatting>
  <conditionalFormatting sqref="F24">
    <cfRule type="cellIs" priority="27" dxfId="154" operator="equal" stopIfTrue="1">
      <formula>0</formula>
    </cfRule>
  </conditionalFormatting>
  <conditionalFormatting sqref="F33:F34">
    <cfRule type="cellIs" priority="26" dxfId="154" operator="equal" stopIfTrue="1">
      <formula>0</formula>
    </cfRule>
  </conditionalFormatting>
  <conditionalFormatting sqref="F36">
    <cfRule type="cellIs" priority="25" dxfId="154" operator="equal" stopIfTrue="1">
      <formula>0</formula>
    </cfRule>
  </conditionalFormatting>
  <conditionalFormatting sqref="F39">
    <cfRule type="cellIs" priority="24" dxfId="154" operator="equal" stopIfTrue="1">
      <formula>0</formula>
    </cfRule>
  </conditionalFormatting>
  <conditionalFormatting sqref="G9">
    <cfRule type="cellIs" priority="23" dxfId="154" operator="equal" stopIfTrue="1">
      <formula>0</formula>
    </cfRule>
  </conditionalFormatting>
  <conditionalFormatting sqref="G11">
    <cfRule type="cellIs" priority="22" dxfId="154" operator="equal" stopIfTrue="1">
      <formula>0</formula>
    </cfRule>
  </conditionalFormatting>
  <conditionalFormatting sqref="G33:G34">
    <cfRule type="cellIs" priority="21" dxfId="154" operator="equal" stopIfTrue="1">
      <formula>0</formula>
    </cfRule>
  </conditionalFormatting>
  <conditionalFormatting sqref="H8:H11">
    <cfRule type="cellIs" priority="20" dxfId="154" operator="equal" stopIfTrue="1">
      <formula>0</formula>
    </cfRule>
  </conditionalFormatting>
  <conditionalFormatting sqref="H36">
    <cfRule type="cellIs" priority="19" dxfId="154" operator="equal" stopIfTrue="1">
      <formula>0</formula>
    </cfRule>
  </conditionalFormatting>
  <conditionalFormatting sqref="H33:H34">
    <cfRule type="cellIs" priority="18" dxfId="154" operator="equal" stopIfTrue="1">
      <formula>0</formula>
    </cfRule>
  </conditionalFormatting>
  <conditionalFormatting sqref="H36">
    <cfRule type="cellIs" priority="17" dxfId="154" operator="equal" stopIfTrue="1">
      <formula>0</formula>
    </cfRule>
  </conditionalFormatting>
  <conditionalFormatting sqref="H39">
    <cfRule type="cellIs" priority="16" dxfId="154" operator="equal" stopIfTrue="1">
      <formula>0</formula>
    </cfRule>
  </conditionalFormatting>
  <conditionalFormatting sqref="H38">
    <cfRule type="cellIs" priority="15" dxfId="154" operator="equal" stopIfTrue="1">
      <formula>0</formula>
    </cfRule>
  </conditionalFormatting>
  <conditionalFormatting sqref="I8:I11">
    <cfRule type="cellIs" priority="14" dxfId="154" operator="equal" stopIfTrue="1">
      <formula>0</formula>
    </cfRule>
  </conditionalFormatting>
  <conditionalFormatting sqref="I7">
    <cfRule type="cellIs" priority="13" dxfId="154" operator="equal" stopIfTrue="1">
      <formula>0</formula>
    </cfRule>
  </conditionalFormatting>
  <conditionalFormatting sqref="I12">
    <cfRule type="cellIs" priority="12" dxfId="154" operator="equal" stopIfTrue="1">
      <formula>0</formula>
    </cfRule>
  </conditionalFormatting>
  <conditionalFormatting sqref="H12">
    <cfRule type="cellIs" priority="11" dxfId="154" operator="equal" stopIfTrue="1">
      <formula>0</formula>
    </cfRule>
  </conditionalFormatting>
  <conditionalFormatting sqref="E12">
    <cfRule type="cellIs" priority="10" dxfId="154" operator="equal" stopIfTrue="1">
      <formula>0</formula>
    </cfRule>
  </conditionalFormatting>
  <conditionalFormatting sqref="F12">
    <cfRule type="cellIs" priority="9" dxfId="154" operator="equal" stopIfTrue="1">
      <formula>0</formula>
    </cfRule>
  </conditionalFormatting>
  <conditionalFormatting sqref="I20:I21">
    <cfRule type="cellIs" priority="8" dxfId="154" operator="equal" stopIfTrue="1">
      <formula>0</formula>
    </cfRule>
  </conditionalFormatting>
  <conditionalFormatting sqref="I23">
    <cfRule type="cellIs" priority="7" dxfId="154" operator="equal" stopIfTrue="1">
      <formula>0</formula>
    </cfRule>
  </conditionalFormatting>
  <conditionalFormatting sqref="I24">
    <cfRule type="cellIs" priority="6" dxfId="154" operator="equal" stopIfTrue="1">
      <formula>0</formula>
    </cfRule>
  </conditionalFormatting>
  <conditionalFormatting sqref="I36">
    <cfRule type="cellIs" priority="5" dxfId="154" operator="equal" stopIfTrue="1">
      <formula>0</formula>
    </cfRule>
  </conditionalFormatting>
  <conditionalFormatting sqref="I33:I34">
    <cfRule type="cellIs" priority="4" dxfId="154" operator="equal" stopIfTrue="1">
      <formula>0</formula>
    </cfRule>
  </conditionalFormatting>
  <conditionalFormatting sqref="I36">
    <cfRule type="cellIs" priority="3" dxfId="154" operator="equal" stopIfTrue="1">
      <formula>0</formula>
    </cfRule>
  </conditionalFormatting>
  <conditionalFormatting sqref="I39">
    <cfRule type="cellIs" priority="2" dxfId="154" operator="equal" stopIfTrue="1">
      <formula>0</formula>
    </cfRule>
  </conditionalFormatting>
  <conditionalFormatting sqref="I38">
    <cfRule type="cellIs" priority="1" dxfId="154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72</v>
      </c>
      <c r="B4" s="4">
        <f>SUM(C4:BD4)</f>
        <v>29</v>
      </c>
      <c r="C4" s="4"/>
      <c r="D4" s="4"/>
      <c r="E4" s="88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73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74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75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108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 t="s">
        <v>211</v>
      </c>
      <c r="B9" s="4">
        <f t="shared" si="0"/>
        <v>2</v>
      </c>
      <c r="C9" s="4"/>
      <c r="D9" s="4"/>
      <c r="E9" s="88"/>
      <c r="F9" s="88"/>
      <c r="G9" s="88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0" t="s">
        <v>15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2"/>
    </row>
    <row r="12" spans="1:56" ht="19.5" customHeight="1">
      <c r="A12" s="223" t="s">
        <v>111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76</v>
      </c>
      <c r="B14" s="4">
        <f t="shared" si="0"/>
        <v>3</v>
      </c>
      <c r="C14" s="4"/>
      <c r="D14" s="4"/>
      <c r="E14" s="88"/>
      <c r="F14" s="4"/>
      <c r="G14" s="4">
        <v>3</v>
      </c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77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78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0" t="s">
        <v>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2"/>
    </row>
    <row r="20" spans="1:56" ht="19.5" customHeight="1">
      <c r="A20" s="223" t="s">
        <v>64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79</v>
      </c>
      <c r="B22" s="4">
        <f t="shared" si="0"/>
        <v>40</v>
      </c>
      <c r="C22" s="4"/>
      <c r="D22" s="4">
        <v>10</v>
      </c>
      <c r="E22" s="88">
        <v>20</v>
      </c>
      <c r="F22" s="88"/>
      <c r="G22" s="88">
        <v>7</v>
      </c>
      <c r="H22" s="88">
        <v>3</v>
      </c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80</v>
      </c>
      <c r="B23" s="4">
        <f t="shared" si="0"/>
        <v>9</v>
      </c>
      <c r="C23" s="4"/>
      <c r="D23" s="4">
        <v>7</v>
      </c>
      <c r="E23" s="88"/>
      <c r="F23" s="4"/>
      <c r="G23" s="88"/>
      <c r="H23" s="88">
        <v>2</v>
      </c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81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82</v>
      </c>
      <c r="B25" s="4">
        <f t="shared" si="0"/>
        <v>28</v>
      </c>
      <c r="C25" s="4"/>
      <c r="D25" s="4">
        <v>7</v>
      </c>
      <c r="E25" s="88">
        <v>7</v>
      </c>
      <c r="F25" s="88"/>
      <c r="G25" s="88">
        <v>7</v>
      </c>
      <c r="H25" s="88">
        <v>7</v>
      </c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83</v>
      </c>
      <c r="B26" s="4">
        <f t="shared" si="0"/>
        <v>22</v>
      </c>
      <c r="C26" s="4"/>
      <c r="D26" s="4">
        <v>1</v>
      </c>
      <c r="E26" s="88">
        <v>7</v>
      </c>
      <c r="F26" s="4"/>
      <c r="G26" s="88">
        <v>7</v>
      </c>
      <c r="H26" s="4">
        <v>7</v>
      </c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54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53" stopIfTrue="1">
      <formula>F4="신"</formula>
    </cfRule>
  </conditionalFormatting>
  <conditionalFormatting sqref="A4:A10 A22:A28 A14:A18">
    <cfRule type="expression" priority="5" dxfId="153" stopIfTrue="1">
      <formula>#REF!="신"</formula>
    </cfRule>
    <cfRule type="expression" priority="6" dxfId="15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165</v>
      </c>
      <c r="B3" s="4" t="s">
        <v>176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180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181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182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183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184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 t="s">
        <v>214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4" t="s">
        <v>185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6"/>
    </row>
    <row r="14" spans="1:56" ht="19.5" customHeight="1">
      <c r="A14" s="223" t="s">
        <v>186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</row>
    <row r="15" spans="1:56" ht="19.5" customHeight="1">
      <c r="A15" s="4" t="s">
        <v>165</v>
      </c>
      <c r="B15" s="4" t="s">
        <v>176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189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190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191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192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193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 t="s">
        <v>215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0" t="s">
        <v>194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2"/>
    </row>
    <row r="26" spans="1:56" ht="19.5" customHeight="1">
      <c r="A26" s="223" t="s">
        <v>195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2"/>
    </row>
    <row r="27" spans="1:56" ht="19.5" customHeight="1">
      <c r="A27" s="4" t="s">
        <v>165</v>
      </c>
      <c r="B27" s="4" t="s">
        <v>176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196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197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199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200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4" t="s">
        <v>201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6"/>
    </row>
    <row r="36" spans="1:56" ht="19.5" customHeight="1">
      <c r="A36" s="223" t="s">
        <v>202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2"/>
    </row>
    <row r="37" spans="1:56" ht="19.5" customHeight="1">
      <c r="A37" s="4" t="s">
        <v>165</v>
      </c>
      <c r="B37" s="4" t="s">
        <v>176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203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53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54" operator="equal" stopIfTrue="1">
      <formula>0</formula>
    </cfRule>
  </conditionalFormatting>
  <conditionalFormatting sqref="C38">
    <cfRule type="expression" priority="6" dxfId="153" stopIfTrue="1">
      <formula>C38="신"</formula>
    </cfRule>
  </conditionalFormatting>
  <conditionalFormatting sqref="C41">
    <cfRule type="expression" priority="5" dxfId="153" stopIfTrue="1">
      <formula>C41="신"</formula>
    </cfRule>
  </conditionalFormatting>
  <conditionalFormatting sqref="C42">
    <cfRule type="expression" priority="4" dxfId="153" stopIfTrue="1">
      <formula>C42="신"</formula>
    </cfRule>
  </conditionalFormatting>
  <conditionalFormatting sqref="A44:A45 A4:A12 A16:A24 A28:A34">
    <cfRule type="expression" priority="11" dxfId="153" stopIfTrue="1">
      <formula>#REF!="신"</formula>
    </cfRule>
    <cfRule type="expression" priority="12" dxfId="15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140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50</v>
      </c>
      <c r="B5" s="31">
        <f>SUM(C5:BD5)</f>
        <v>5</v>
      </c>
      <c r="C5" s="31"/>
      <c r="D5" s="31">
        <v>1</v>
      </c>
      <c r="E5" s="31"/>
      <c r="F5" s="31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141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102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142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70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145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146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147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148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149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71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150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151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104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152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153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57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154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53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54" operator="equal" stopIfTrue="1">
      <formula>0</formula>
    </cfRule>
  </conditionalFormatting>
  <conditionalFormatting sqref="C24">
    <cfRule type="expression" priority="5" dxfId="153" stopIfTrue="1">
      <formula>C24="신"</formula>
    </cfRule>
  </conditionalFormatting>
  <conditionalFormatting sqref="C25">
    <cfRule type="expression" priority="4" dxfId="153" stopIfTrue="1">
      <formula>C25="신"</formula>
    </cfRule>
  </conditionalFormatting>
  <conditionalFormatting sqref="C27">
    <cfRule type="cellIs" priority="3" dxfId="154" operator="equal" stopIfTrue="1">
      <formula>0</formula>
    </cfRule>
  </conditionalFormatting>
  <conditionalFormatting sqref="C29">
    <cfRule type="cellIs" priority="2" dxfId="154" operator="equal" stopIfTrue="1">
      <formula>0</formula>
    </cfRule>
  </conditionalFormatting>
  <conditionalFormatting sqref="C30">
    <cfRule type="cellIs" priority="1" dxfId="154" operator="equal" stopIfTrue="1">
      <formula>0</formula>
    </cfRule>
  </conditionalFormatting>
  <conditionalFormatting sqref="A4:A10 A14:A20 A24:A32">
    <cfRule type="expression" priority="10" dxfId="153" stopIfTrue="1">
      <formula>#REF!="신"</formula>
    </cfRule>
    <cfRule type="expression" priority="11" dxfId="15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2012-02-11T06:30:24Z</cp:lastPrinted>
  <dcterms:created xsi:type="dcterms:W3CDTF">2007-01-02T12:18:59Z</dcterms:created>
  <dcterms:modified xsi:type="dcterms:W3CDTF">2012-02-11T06:30:25Z</dcterms:modified>
  <cp:category/>
  <cp:version/>
  <cp:contentType/>
  <cp:contentStatus/>
</cp:coreProperties>
</file>